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BEACH\Beach Tour National\2020\Sportive 2020\TABLEAUX DE BASE\VERSION SITE FFvolley\VERSION SITE AVEC MACRO\Vesion def site FFvolley\"/>
    </mc:Choice>
  </mc:AlternateContent>
  <bookViews>
    <workbookView xWindow="0" yWindow="0" windowWidth="28740" windowHeight="12330"/>
  </bookViews>
  <sheets>
    <sheet name="EMARGEMENT" sheetId="1" r:id="rId1"/>
    <sheet name="TAB RES" sheetId="2" r:id="rId2"/>
    <sheet name="SCORE" sheetId="6" state="hidden" r:id="rId3"/>
    <sheet name="RELEVE" sheetId="5" r:id="rId4"/>
    <sheet name="LISTE" sheetId="4" state="hidden" r:id="rId5"/>
  </sheets>
  <definedNames>
    <definedName name="_Fill" hidden="1">#REF!</definedName>
    <definedName name="_xlnm._FilterDatabase" localSheetId="2" hidden="1">SCORE!$C$7:$U$25</definedName>
    <definedName name="ANNEE">LISTE!$G$6:$G$10</definedName>
    <definedName name="GENRE">LISTE!$D$5:$G$5</definedName>
    <definedName name="LISTEE1">SCORE!$H$8:$H$19</definedName>
    <definedName name="LISTEE2">SCORE!$J$8:$J$19</definedName>
    <definedName name="PLACE1">SCORE!$T$8:$T$19</definedName>
    <definedName name="RANG">LISTE!$I$5:$I$13</definedName>
    <definedName name="S1EQ1">SCORE!$N$8:$N$19</definedName>
    <definedName name="S1EQ2">SCORE!$O$8:$O$19</definedName>
    <definedName name="S2EQ1">SCORE!$P$8:$P$19</definedName>
    <definedName name="S2EQ2">SCORE!$Q$8:$Q$19</definedName>
    <definedName name="S3EQ1">SCORE!$R$8:$R$19</definedName>
    <definedName name="S3EQ3">SCORE!$S$8:$S$19</definedName>
    <definedName name="SCEQ1">SCORE!$K$8:$K$19</definedName>
    <definedName name="SCEQ2">SCORE!$M$8:$M$19</definedName>
    <definedName name="TYPE">LISTE!$E$5:$E$15</definedName>
    <definedName name="_xlnm.Print_Area" localSheetId="0">EMARGEMENT!$A$1:$P$17</definedName>
    <definedName name="_xlnm.Print_Area" localSheetId="3">RELEVE!$B$1:$O$84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5" l="1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N10" i="6" l="1"/>
  <c r="O10" i="6"/>
  <c r="P10" i="6"/>
  <c r="Q10" i="6"/>
  <c r="R10" i="6"/>
  <c r="S10" i="6"/>
  <c r="N12" i="6"/>
  <c r="O12" i="6"/>
  <c r="P12" i="6"/>
  <c r="Q12" i="6"/>
  <c r="R12" i="6"/>
  <c r="S12" i="6"/>
  <c r="N14" i="6"/>
  <c r="O14" i="6"/>
  <c r="P14" i="6"/>
  <c r="Q14" i="6"/>
  <c r="R14" i="6"/>
  <c r="S14" i="6"/>
  <c r="N16" i="6"/>
  <c r="O16" i="6"/>
  <c r="P16" i="6"/>
  <c r="Q16" i="6"/>
  <c r="R16" i="6"/>
  <c r="S16" i="6"/>
  <c r="N18" i="6"/>
  <c r="O18" i="6"/>
  <c r="P18" i="6"/>
  <c r="Q18" i="6"/>
  <c r="R18" i="6"/>
  <c r="S18" i="6"/>
  <c r="S8" i="6"/>
  <c r="R8" i="6"/>
  <c r="Q8" i="6"/>
  <c r="P8" i="6"/>
  <c r="O8" i="6"/>
  <c r="N8" i="6"/>
  <c r="N11" i="6"/>
  <c r="O11" i="6"/>
  <c r="P11" i="6"/>
  <c r="Q11" i="6"/>
  <c r="R11" i="6"/>
  <c r="S11" i="6"/>
  <c r="N13" i="6"/>
  <c r="O13" i="6"/>
  <c r="P13" i="6"/>
  <c r="Q13" i="6"/>
  <c r="R13" i="6"/>
  <c r="S13" i="6"/>
  <c r="N15" i="6"/>
  <c r="O15" i="6"/>
  <c r="P15" i="6"/>
  <c r="Q15" i="6"/>
  <c r="R15" i="6"/>
  <c r="S15" i="6"/>
  <c r="N17" i="6"/>
  <c r="O17" i="6"/>
  <c r="P17" i="6"/>
  <c r="Q17" i="6"/>
  <c r="R17" i="6"/>
  <c r="S17" i="6"/>
  <c r="N19" i="6"/>
  <c r="O19" i="6"/>
  <c r="P19" i="6"/>
  <c r="Q19" i="6"/>
  <c r="R19" i="6"/>
  <c r="S19" i="6"/>
  <c r="O9" i="6"/>
  <c r="P9" i="6"/>
  <c r="Q9" i="6"/>
  <c r="R9" i="6"/>
  <c r="S9" i="6"/>
  <c r="N9" i="6"/>
  <c r="M25" i="6"/>
  <c r="K25" i="6"/>
  <c r="M24" i="6"/>
  <c r="K24" i="6"/>
  <c r="M23" i="6"/>
  <c r="K23" i="6"/>
  <c r="M22" i="6"/>
  <c r="K22" i="6"/>
  <c r="M21" i="6"/>
  <c r="K21" i="6"/>
  <c r="M20" i="6"/>
  <c r="K20" i="6"/>
  <c r="F20" i="6"/>
  <c r="F21" i="6" s="1"/>
  <c r="F22" i="6" s="1"/>
  <c r="F23" i="6" s="1"/>
  <c r="F24" i="6" s="1"/>
  <c r="F25" i="6" s="1"/>
  <c r="F9" i="6"/>
  <c r="F11" i="6" s="1"/>
  <c r="F13" i="6" s="1"/>
  <c r="F15" i="6" s="1"/>
  <c r="F17" i="6" s="1"/>
  <c r="F19" i="6" s="1"/>
  <c r="F8" i="6"/>
  <c r="F10" i="6" s="1"/>
  <c r="F12" i="6" s="1"/>
  <c r="F14" i="6" s="1"/>
  <c r="F16" i="6" s="1"/>
  <c r="F18" i="6" s="1"/>
  <c r="K8" i="6" l="1"/>
  <c r="M18" i="6"/>
  <c r="M10" i="6"/>
  <c r="M17" i="6"/>
  <c r="M16" i="6"/>
  <c r="M12" i="6"/>
  <c r="K17" i="6"/>
  <c r="M8" i="6"/>
  <c r="K18" i="6"/>
  <c r="K12" i="6"/>
  <c r="J13" i="2" s="1"/>
  <c r="K10" i="6"/>
  <c r="J12" i="2" s="1"/>
  <c r="M19" i="6"/>
  <c r="M15" i="6"/>
  <c r="K13" i="6"/>
  <c r="M11" i="6"/>
  <c r="M14" i="6"/>
  <c r="K19" i="6"/>
  <c r="K15" i="6"/>
  <c r="K11" i="6"/>
  <c r="J19" i="2" s="1"/>
  <c r="K14" i="6"/>
  <c r="J14" i="2" s="1"/>
  <c r="K16" i="6"/>
  <c r="M13" i="6"/>
  <c r="U25" i="6"/>
  <c r="K9" i="6"/>
  <c r="M9" i="6"/>
  <c r="U22" i="6"/>
  <c r="H24" i="6" s="1"/>
  <c r="T10" i="6"/>
  <c r="T20" i="6"/>
  <c r="J22" i="6" s="1"/>
  <c r="U21" i="6"/>
  <c r="U24" i="6"/>
  <c r="U20" i="6"/>
  <c r="T23" i="6"/>
  <c r="J25" i="6" s="1"/>
  <c r="T22" i="6"/>
  <c r="H25" i="6" s="1"/>
  <c r="U23" i="6"/>
  <c r="J24" i="6" s="1"/>
  <c r="U12" i="6"/>
  <c r="T24" i="6"/>
  <c r="T21" i="6"/>
  <c r="J23" i="6" s="1"/>
  <c r="T25" i="6"/>
  <c r="T12" i="6" l="1"/>
  <c r="U14" i="6"/>
  <c r="T19" i="6"/>
  <c r="T15" i="6"/>
  <c r="J16" i="2"/>
  <c r="U19" i="6"/>
  <c r="T18" i="6"/>
  <c r="J11" i="2"/>
  <c r="U18" i="6"/>
  <c r="J21" i="2"/>
  <c r="U8" i="6"/>
  <c r="U13" i="6"/>
  <c r="T14" i="6"/>
  <c r="J22" i="2"/>
  <c r="T8" i="6"/>
  <c r="J23" i="2"/>
  <c r="T11" i="6"/>
  <c r="J15" i="2"/>
  <c r="J20" i="2"/>
  <c r="T17" i="6"/>
  <c r="U17" i="6"/>
  <c r="U10" i="6"/>
  <c r="U15" i="6"/>
  <c r="U16" i="6"/>
  <c r="U11" i="6"/>
  <c r="J18" i="2"/>
  <c r="T13" i="6"/>
  <c r="T16" i="6"/>
  <c r="T9" i="6"/>
  <c r="U9" i="6"/>
  <c r="C55" i="5" l="1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D54" i="5"/>
  <c r="E54" i="5"/>
  <c r="F54" i="5"/>
  <c r="G54" i="5"/>
  <c r="H54" i="5"/>
  <c r="I54" i="5"/>
  <c r="J54" i="5"/>
  <c r="E6" i="5" l="1"/>
  <c r="E7" i="5"/>
  <c r="E5" i="5"/>
  <c r="E4" i="5"/>
  <c r="E3" i="5"/>
  <c r="C54" i="5" l="1"/>
  <c r="D5" i="1" l="1"/>
  <c r="M4" i="1"/>
  <c r="H4" i="1"/>
  <c r="D4" i="1"/>
  <c r="D2" i="1"/>
  <c r="C6" i="2" l="1"/>
  <c r="U2" i="2"/>
  <c r="T5" i="2"/>
  <c r="O5" i="2"/>
  <c r="F5" i="2"/>
  <c r="F2" i="2"/>
  <c r="U11" i="2" l="1"/>
  <c r="AD63" i="2"/>
  <c r="AD62" i="2"/>
  <c r="U30" i="2"/>
  <c r="U29" i="2"/>
  <c r="U55" i="2"/>
  <c r="U54" i="2"/>
  <c r="U24" i="2"/>
  <c r="U23" i="2"/>
  <c r="AD48" i="2"/>
  <c r="AD47" i="2"/>
  <c r="U18" i="2"/>
  <c r="U17" i="2"/>
  <c r="U42" i="2"/>
  <c r="U41" i="2"/>
  <c r="U12" i="2"/>
  <c r="C22" i="2"/>
  <c r="C21" i="2"/>
  <c r="C20" i="2"/>
  <c r="C19" i="2"/>
  <c r="C15" i="2"/>
  <c r="C14" i="2"/>
  <c r="C13" i="2"/>
  <c r="C12" i="2"/>
  <c r="J19" i="6" l="1"/>
  <c r="Y14" i="6"/>
  <c r="Z14" i="6" s="1"/>
  <c r="H15" i="6"/>
  <c r="H19" i="6"/>
  <c r="Y13" i="6"/>
  <c r="H9" i="6"/>
  <c r="H13" i="6"/>
  <c r="H11" i="6"/>
  <c r="J11" i="6"/>
  <c r="H17" i="6"/>
  <c r="Y15" i="6"/>
  <c r="J15" i="6"/>
  <c r="H14" i="6"/>
  <c r="H18" i="6"/>
  <c r="H8" i="6"/>
  <c r="Y8" i="6"/>
  <c r="Z8" i="6" s="1"/>
  <c r="J18" i="6"/>
  <c r="Y9" i="6"/>
  <c r="Z9" i="6" s="1"/>
  <c r="H10" i="6"/>
  <c r="H12" i="6"/>
  <c r="J10" i="6"/>
  <c r="J14" i="6"/>
  <c r="H16" i="6"/>
  <c r="Y10" i="6"/>
  <c r="Y11" i="6"/>
  <c r="J16" i="6"/>
  <c r="J8" i="6"/>
  <c r="J12" i="6"/>
  <c r="J17" i="6"/>
  <c r="J9" i="6"/>
  <c r="Y16" i="6"/>
  <c r="J13" i="6"/>
  <c r="AB8" i="6" l="1"/>
  <c r="AA8" i="6"/>
  <c r="AD11" i="6"/>
  <c r="AD16" i="6"/>
  <c r="AD9" i="6"/>
  <c r="AD8" i="6"/>
  <c r="AD13" i="6"/>
  <c r="AD15" i="6"/>
  <c r="AD14" i="6"/>
  <c r="AD10" i="6"/>
  <c r="AA9" i="6"/>
  <c r="AB9" i="6"/>
  <c r="AB14" i="6"/>
  <c r="AA14" i="6"/>
  <c r="AA10" i="6"/>
  <c r="AB10" i="6"/>
  <c r="Z10" i="6"/>
  <c r="AA13" i="6"/>
  <c r="AB13" i="6"/>
  <c r="Z13" i="6"/>
  <c r="AA16" i="6"/>
  <c r="AB16" i="6"/>
  <c r="Z16" i="6"/>
  <c r="AC8" i="6"/>
  <c r="AC10" i="6"/>
  <c r="AC13" i="6"/>
  <c r="AC9" i="6"/>
  <c r="AC14" i="6"/>
  <c r="AC11" i="6"/>
  <c r="AC15" i="6"/>
  <c r="AC16" i="6"/>
  <c r="AB15" i="6"/>
  <c r="AA15" i="6"/>
  <c r="Z15" i="6"/>
  <c r="AB11" i="6"/>
  <c r="AA11" i="6"/>
  <c r="Z11" i="6"/>
  <c r="AF9" i="6" l="1"/>
  <c r="AE11" i="6"/>
  <c r="AF14" i="6"/>
  <c r="AF8" i="6"/>
  <c r="AE10" i="6"/>
  <c r="AF15" i="6"/>
  <c r="AF11" i="6"/>
  <c r="AE15" i="6"/>
  <c r="AF10" i="6"/>
  <c r="AG10" i="6" s="1"/>
  <c r="AE16" i="6"/>
  <c r="AE14" i="6"/>
  <c r="AG14" i="6" s="1"/>
  <c r="AE9" i="6"/>
  <c r="AF16" i="6"/>
  <c r="AE8" i="6"/>
  <c r="AF13" i="6"/>
  <c r="AE13" i="6"/>
  <c r="AG9" i="6" l="1"/>
  <c r="AG15" i="6"/>
  <c r="AG11" i="6"/>
  <c r="AG8" i="6"/>
  <c r="AH8" i="6" s="1"/>
  <c r="AG16" i="6"/>
  <c r="AG13" i="6"/>
  <c r="AH10" i="6" l="1"/>
  <c r="AH9" i="6"/>
  <c r="AH11" i="6"/>
  <c r="AH15" i="6"/>
  <c r="AH14" i="6"/>
  <c r="AH16" i="6"/>
  <c r="AH13" i="6"/>
  <c r="AJ8" i="6"/>
  <c r="AJ14" i="6" l="1"/>
  <c r="AJ9" i="6"/>
  <c r="C31" i="2" s="1"/>
  <c r="T22" i="2" s="1"/>
  <c r="T50" i="2" s="1"/>
  <c r="AJ10" i="6"/>
  <c r="C32" i="2" s="1"/>
  <c r="T16" i="2" s="1"/>
  <c r="AJ11" i="6"/>
  <c r="C33" i="2" s="1"/>
  <c r="T28" i="2" s="1"/>
  <c r="T57" i="2" s="1"/>
  <c r="AJ13" i="6"/>
  <c r="AJ15" i="6"/>
  <c r="AJ16" i="6"/>
  <c r="C40" i="2" s="1"/>
  <c r="T13" i="2" s="1"/>
  <c r="J34" i="2" s="1"/>
  <c r="H21" i="6"/>
  <c r="H22" i="6"/>
  <c r="C30" i="2"/>
  <c r="T10" i="2" s="1"/>
  <c r="T38" i="2" s="1"/>
  <c r="AC54" i="2" l="1"/>
  <c r="J31" i="2" s="1"/>
  <c r="AC65" i="2"/>
  <c r="J33" i="2" s="1"/>
  <c r="AC41" i="2"/>
  <c r="AK47" i="2" s="1"/>
  <c r="J30" i="2" s="1"/>
  <c r="J20" i="6"/>
  <c r="C39" i="2"/>
  <c r="T25" i="2" s="1"/>
  <c r="J36" i="2" s="1"/>
  <c r="J21" i="6"/>
  <c r="H20" i="6"/>
  <c r="C38" i="2"/>
  <c r="T19" i="2" s="1"/>
  <c r="T45" i="2" s="1"/>
  <c r="AC59" i="2" s="1"/>
  <c r="AK62" i="2" s="1"/>
  <c r="J32" i="2" s="1"/>
  <c r="H23" i="6"/>
  <c r="C37" i="2"/>
  <c r="T31" i="2" s="1"/>
  <c r="J37" i="2" s="1"/>
  <c r="J35" i="2" l="1"/>
</calcChain>
</file>

<file path=xl/sharedStrings.xml><?xml version="1.0" encoding="utf-8"?>
<sst xmlns="http://schemas.openxmlformats.org/spreadsheetml/2006/main" count="391" uniqueCount="193">
  <si>
    <t>N°</t>
  </si>
  <si>
    <t>NOM</t>
  </si>
  <si>
    <t>PRENOM</t>
  </si>
  <si>
    <t>pts</t>
  </si>
  <si>
    <t>tir</t>
  </si>
  <si>
    <t>SIGNATURE JOUEUR1</t>
  </si>
  <si>
    <t>SIGNATURE JOUEUR2</t>
  </si>
  <si>
    <t>Copier/coller selon LISTE ENGAGES en fonction des équipes confirmées</t>
  </si>
  <si>
    <t>ATTENTION : Respecter l'ordre des têtes de séries.</t>
  </si>
  <si>
    <t>PAIEMENT</t>
  </si>
  <si>
    <t>POULES</t>
  </si>
  <si>
    <t>RESULTATS</t>
  </si>
  <si>
    <t>Score</t>
  </si>
  <si>
    <t>Set 1</t>
  </si>
  <si>
    <t>Set 2</t>
  </si>
  <si>
    <t>S3</t>
  </si>
  <si>
    <t>(1)</t>
  </si>
  <si>
    <t>(5)</t>
  </si>
  <si>
    <t>A</t>
  </si>
  <si>
    <t>(9)</t>
  </si>
  <si>
    <t>(17)</t>
  </si>
  <si>
    <t>(3)</t>
  </si>
  <si>
    <t>(7)</t>
  </si>
  <si>
    <t>B</t>
  </si>
  <si>
    <t>(11)</t>
  </si>
  <si>
    <t>(2)</t>
  </si>
  <si>
    <t>(4)</t>
  </si>
  <si>
    <t>(6)</t>
  </si>
  <si>
    <t>(8)</t>
  </si>
  <si>
    <t>(10)</t>
  </si>
  <si>
    <t>(12)</t>
  </si>
  <si>
    <t>CLASSEMENT POULE</t>
  </si>
  <si>
    <t>Set 3</t>
  </si>
  <si>
    <t>1/4 FINALE</t>
  </si>
  <si>
    <t>1/2 FINALE</t>
  </si>
  <si>
    <t>S1</t>
  </si>
  <si>
    <t>S2</t>
  </si>
  <si>
    <t>FINALE</t>
  </si>
  <si>
    <t>2B</t>
  </si>
  <si>
    <t>4B</t>
  </si>
  <si>
    <t>3B</t>
  </si>
  <si>
    <t>1A                       (13)</t>
  </si>
  <si>
    <t>3A                       (14)</t>
  </si>
  <si>
    <t>2A                       (15)</t>
  </si>
  <si>
    <t>4A                       (16)</t>
  </si>
  <si>
    <t>1B</t>
  </si>
  <si>
    <t>(18)</t>
  </si>
  <si>
    <t>CLASSEMENT FINAL</t>
  </si>
  <si>
    <t>Ordre</t>
  </si>
  <si>
    <t>Heure</t>
  </si>
  <si>
    <t>Terrain</t>
  </si>
  <si>
    <t>10h30</t>
  </si>
  <si>
    <t>9h00</t>
  </si>
  <si>
    <t>9h45</t>
  </si>
  <si>
    <t>11h15</t>
  </si>
  <si>
    <t>12h00</t>
  </si>
  <si>
    <t>12h45</t>
  </si>
  <si>
    <t>1</t>
  </si>
  <si>
    <t>2</t>
  </si>
  <si>
    <t>Arbitre</t>
  </si>
  <si>
    <t>PLACE 3/4</t>
  </si>
  <si>
    <t>T</t>
  </si>
  <si>
    <t>LIEU</t>
  </si>
  <si>
    <t>ORGANISATEUR</t>
  </si>
  <si>
    <t>GENRE</t>
  </si>
  <si>
    <t>FEUILLE EMARGEMENT</t>
  </si>
  <si>
    <t>TYPE</t>
  </si>
  <si>
    <t>SERIE 1 -2500</t>
  </si>
  <si>
    <t>SERIE 1 -2000</t>
  </si>
  <si>
    <t>SERIE 1 - 1500</t>
  </si>
  <si>
    <t>SERIE 2 - 750</t>
  </si>
  <si>
    <t>SERIE 2 - 500</t>
  </si>
  <si>
    <t>SERIE 2 - 250</t>
  </si>
  <si>
    <t>SERIE 3 - 150</t>
  </si>
  <si>
    <t xml:space="preserve">SERIE 3 </t>
  </si>
  <si>
    <t>SERIE 2 - 1000</t>
  </si>
  <si>
    <t>MASCULIN</t>
  </si>
  <si>
    <t>FEMININ</t>
  </si>
  <si>
    <t>MIXTE</t>
  </si>
  <si>
    <t>Ex: Si Sur LISTE ENGAGES, l'équipe 6 absente, la numéro 7 devient la numéro 6 dans EMARG</t>
  </si>
  <si>
    <t>IDENTITE DU TOURNOI</t>
  </si>
  <si>
    <t>APPELATION TOURNOI</t>
  </si>
  <si>
    <t>ANNEE</t>
  </si>
  <si>
    <t>DATE DEBUT</t>
  </si>
  <si>
    <t>DATE FIN</t>
  </si>
  <si>
    <t xml:space="preserve">2- Copiez-collez la liste des équipes engagés dans les champs ci-contre en respectant : </t>
  </si>
  <si>
    <t>- nom et premon séparés pour chaque joueur ( à défaut, ne mentionez que le nom)</t>
  </si>
  <si>
    <t>- l'ordre décroissant des têtes de séries</t>
  </si>
  <si>
    <t>B3</t>
  </si>
  <si>
    <t>B1</t>
  </si>
  <si>
    <t>B4</t>
  </si>
  <si>
    <t>B2</t>
  </si>
  <si>
    <t>3</t>
  </si>
  <si>
    <t>A1</t>
  </si>
  <si>
    <t>A3</t>
  </si>
  <si>
    <t>A4</t>
  </si>
  <si>
    <t>A2</t>
  </si>
  <si>
    <t>SAISIR UNIQUEMENT LES RESULTATS</t>
  </si>
  <si>
    <t>DES SETS DANS LES CELLULES GRISEES</t>
  </si>
  <si>
    <t>(19)</t>
  </si>
  <si>
    <t>(20)</t>
  </si>
  <si>
    <t>3- Saisissez les scores dans l'onglet "TAB RES"</t>
  </si>
  <si>
    <t>4- Renseignez l'onglet "RELEVE" à l'issue du tournoi</t>
  </si>
  <si>
    <t>RELEVE DES RESULTATS ET SANCTIONS - TOURNOI DE BEACH VOLLEY</t>
  </si>
  <si>
    <t>APPELATION DU TOURNOI</t>
  </si>
  <si>
    <t>DATE</t>
  </si>
  <si>
    <t>NOMBRE EQUIPE TABLEAU :</t>
  </si>
  <si>
    <t>PRINCIPAL</t>
  </si>
  <si>
    <t>QUALIFICATION</t>
  </si>
  <si>
    <t>NOMBRE EQUIPE PRESENTES PAR TABLEAU</t>
  </si>
  <si>
    <t>COMPOSITION DE LA COMMISSION DE DIRECTION</t>
  </si>
  <si>
    <t>DELEGUE INSTANCE FEDERAL</t>
  </si>
  <si>
    <t>SUPERVISEUR</t>
  </si>
  <si>
    <t>JUGE ARBITRE</t>
  </si>
  <si>
    <t>REPRESENTANT JOUEURS</t>
  </si>
  <si>
    <t>RAPPORTEUR*</t>
  </si>
  <si>
    <t>EQUIPES ABSENTES</t>
  </si>
  <si>
    <t>LIC J1</t>
  </si>
  <si>
    <t>club J1</t>
  </si>
  <si>
    <t>NOM2</t>
  </si>
  <si>
    <t>PRENOM3</t>
  </si>
  <si>
    <t>LIC J2</t>
  </si>
  <si>
    <t>club J2</t>
  </si>
  <si>
    <t>RECLAMATIONS</t>
  </si>
  <si>
    <t>RANG</t>
  </si>
  <si>
    <t>NIVEAU</t>
  </si>
  <si>
    <t xml:space="preserve">MOTIF </t>
  </si>
  <si>
    <t>AVIS COMMISSION</t>
  </si>
  <si>
    <t>EQUIPES/JOUEURS SANCTIONNES</t>
  </si>
  <si>
    <t>SANCTION</t>
  </si>
  <si>
    <t>REMARQUES :</t>
  </si>
  <si>
    <t>SIGNATURES :</t>
  </si>
  <si>
    <t>ABS</t>
  </si>
  <si>
    <t>TS1</t>
  </si>
  <si>
    <t>TS4</t>
  </si>
  <si>
    <t>TS5</t>
  </si>
  <si>
    <t>TS8</t>
  </si>
  <si>
    <t>TS2</t>
  </si>
  <si>
    <t>TS3</t>
  </si>
  <si>
    <t>TS6</t>
  </si>
  <si>
    <t>TS7</t>
  </si>
  <si>
    <t>TS1-TS8</t>
  </si>
  <si>
    <t>TS4-TS5</t>
  </si>
  <si>
    <t>TS4-TS8</t>
  </si>
  <si>
    <t>TS1-TS5</t>
  </si>
  <si>
    <t>TS5-TS8</t>
  </si>
  <si>
    <t>TS1-TS4</t>
  </si>
  <si>
    <t>TS2-TS7</t>
  </si>
  <si>
    <t>TS3-TS6</t>
  </si>
  <si>
    <t>TS3-TS7</t>
  </si>
  <si>
    <t>TS2-TS6</t>
  </si>
  <si>
    <t>TS6-TS7</t>
  </si>
  <si>
    <t>TS2-TS3</t>
  </si>
  <si>
    <t>LICENCE</t>
  </si>
  <si>
    <t>CLUB</t>
  </si>
  <si>
    <t>DEBUT J1</t>
  </si>
  <si>
    <t>TEMPS</t>
  </si>
  <si>
    <t>DEBUT J2</t>
  </si>
  <si>
    <t>PHASE</t>
  </si>
  <si>
    <t>JOUR</t>
  </si>
  <si>
    <t>N° MATCH</t>
  </si>
  <si>
    <t>HEURE</t>
  </si>
  <si>
    <t>TER</t>
  </si>
  <si>
    <t>EQ1</t>
  </si>
  <si>
    <t>EQ2</t>
  </si>
  <si>
    <t>SCORE EQ1</t>
  </si>
  <si>
    <t>SCORE EQ2</t>
  </si>
  <si>
    <t>SET 1 EQ1</t>
  </si>
  <si>
    <t>SET 1 EQ2</t>
  </si>
  <si>
    <t>SET 2 EQ1</t>
  </si>
  <si>
    <t>SET 2 EQ2</t>
  </si>
  <si>
    <t>SET 3 EQ1</t>
  </si>
  <si>
    <t>SET 3 EQ2</t>
  </si>
  <si>
    <t>POS 1</t>
  </si>
  <si>
    <t>POS 2</t>
  </si>
  <si>
    <t>PTS</t>
  </si>
  <si>
    <t>S+</t>
  </si>
  <si>
    <t>S-</t>
  </si>
  <si>
    <t>P+</t>
  </si>
  <si>
    <t>P-</t>
  </si>
  <si>
    <t>CS</t>
  </si>
  <si>
    <t>CP</t>
  </si>
  <si>
    <t>CLA</t>
  </si>
  <si>
    <t>RG</t>
  </si>
  <si>
    <t>CLA DEF</t>
  </si>
  <si>
    <t>POULE A</t>
  </si>
  <si>
    <t>POULE B</t>
  </si>
  <si>
    <t>BAR</t>
  </si>
  <si>
    <t>1/2</t>
  </si>
  <si>
    <t>PF</t>
  </si>
  <si>
    <t>F</t>
  </si>
  <si>
    <t>/</t>
  </si>
  <si>
    <t>1- Commencez par renseigner le tableau ci-dessus "identité du tournoi"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</si>
</sst>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56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4" tint="-0.24994659260841701"/>
      </right>
      <top style="medium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indexed="64"/>
      </top>
      <bottom/>
      <diagonal/>
    </border>
    <border>
      <left style="thin">
        <color theme="4" tint="-0.2499465926084170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0"/>
      </bottom>
      <diagonal/>
    </border>
    <border>
      <left style="thin">
        <color theme="4" tint="-0.24994659260841701"/>
      </left>
      <right style="medium">
        <color indexed="64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50">
    <xf numFmtId="0" fontId="0" fillId="0" borderId="0" xfId="0"/>
    <xf numFmtId="0" fontId="3" fillId="0" borderId="0" xfId="1"/>
    <xf numFmtId="0" fontId="0" fillId="0" borderId="1" xfId="0" applyBorder="1"/>
    <xf numFmtId="0" fontId="3" fillId="0" borderId="0" xfId="1" applyNumberFormat="1"/>
    <xf numFmtId="0" fontId="3" fillId="0" borderId="14" xfId="1" applyNumberFormat="1" applyBorder="1"/>
    <xf numFmtId="0" fontId="10" fillId="0" borderId="1" xfId="1" applyNumberFormat="1" applyFont="1" applyBorder="1" applyAlignment="1" applyProtection="1">
      <alignment horizontal="center"/>
    </xf>
    <xf numFmtId="0" fontId="3" fillId="0" borderId="0" xfId="1" applyFont="1"/>
    <xf numFmtId="0" fontId="3" fillId="0" borderId="0" xfId="1" applyBorder="1"/>
    <xf numFmtId="0" fontId="7" fillId="0" borderId="15" xfId="1" applyNumberFormat="1" applyFont="1" applyBorder="1"/>
    <xf numFmtId="49" fontId="13" fillId="0" borderId="0" xfId="1" applyNumberFormat="1" applyFont="1" applyBorder="1" applyAlignment="1">
      <alignment horizontal="center"/>
    </xf>
    <xf numFmtId="0" fontId="12" fillId="0" borderId="18" xfId="1" applyNumberFormat="1" applyFont="1" applyBorder="1"/>
    <xf numFmtId="0" fontId="12" fillId="0" borderId="19" xfId="1" applyNumberFormat="1" applyFont="1" applyBorder="1"/>
    <xf numFmtId="0" fontId="7" fillId="0" borderId="0" xfId="1" applyFont="1" applyBorder="1"/>
    <xf numFmtId="0" fontId="12" fillId="0" borderId="0" xfId="1" applyNumberFormat="1" applyFont="1" applyBorder="1"/>
    <xf numFmtId="0" fontId="12" fillId="0" borderId="0" xfId="1" applyNumberFormat="1" applyFont="1"/>
    <xf numFmtId="0" fontId="12" fillId="0" borderId="0" xfId="1" applyFont="1"/>
    <xf numFmtId="0" fontId="3" fillId="0" borderId="0" xfId="1" applyNumberFormat="1" applyProtection="1"/>
    <xf numFmtId="0" fontId="3" fillId="0" borderId="0" xfId="1" applyNumberFormat="1" applyAlignment="1" applyProtection="1">
      <alignment horizontal="center"/>
    </xf>
    <xf numFmtId="0" fontId="12" fillId="0" borderId="15" xfId="1" applyNumberFormat="1" applyFont="1" applyBorder="1"/>
    <xf numFmtId="0" fontId="0" fillId="0" borderId="0" xfId="0" applyAlignment="1">
      <alignment horizontal="center"/>
    </xf>
    <xf numFmtId="0" fontId="3" fillId="0" borderId="0" xfId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 applyProtection="1">
      <alignment horizontal="center"/>
    </xf>
    <xf numFmtId="49" fontId="0" fillId="0" borderId="0" xfId="0" applyNumberFormat="1"/>
    <xf numFmtId="0" fontId="0" fillId="0" borderId="0" xfId="0" applyNumberFormat="1"/>
    <xf numFmtId="49" fontId="12" fillId="0" borderId="1" xfId="1" applyNumberFormat="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left"/>
    </xf>
    <xf numFmtId="0" fontId="0" fillId="0" borderId="4" xfId="0" applyBorder="1" applyAlignment="1" applyProtection="1">
      <alignment horizontal="center"/>
    </xf>
    <xf numFmtId="0" fontId="14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NumberFormat="1" applyFont="1" applyBorder="1" applyAlignment="1">
      <alignment horizontal="center"/>
    </xf>
    <xf numFmtId="0" fontId="3" fillId="0" borderId="17" xfId="1" applyBorder="1"/>
    <xf numFmtId="0" fontId="11" fillId="0" borderId="4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/>
    </xf>
    <xf numFmtId="49" fontId="12" fillId="0" borderId="17" xfId="1" applyNumberFormat="1" applyFont="1" applyBorder="1" applyAlignment="1">
      <alignment horizontal="center"/>
    </xf>
    <xf numFmtId="0" fontId="3" fillId="0" borderId="18" xfId="1" applyBorder="1"/>
    <xf numFmtId="49" fontId="7" fillId="0" borderId="17" xfId="1" applyNumberFormat="1" applyFont="1" applyBorder="1" applyAlignment="1">
      <alignment horizontal="center"/>
    </xf>
    <xf numFmtId="0" fontId="12" fillId="0" borderId="0" xfId="1" applyNumberFormat="1" applyFont="1" applyBorder="1" applyAlignment="1" applyProtection="1">
      <alignment horizontal="center"/>
    </xf>
    <xf numFmtId="49" fontId="13" fillId="0" borderId="17" xfId="1" applyNumberFormat="1" applyFont="1" applyBorder="1" applyAlignment="1">
      <alignment horizontal="center"/>
    </xf>
    <xf numFmtId="0" fontId="12" fillId="0" borderId="17" xfId="1" applyNumberFormat="1" applyFont="1" applyBorder="1"/>
    <xf numFmtId="0" fontId="14" fillId="0" borderId="0" xfId="1" applyNumberFormat="1" applyFont="1" applyBorder="1" applyAlignment="1">
      <alignment horizontal="right"/>
    </xf>
    <xf numFmtId="0" fontId="12" fillId="0" borderId="0" xfId="1" applyFont="1" applyBorder="1"/>
    <xf numFmtId="49" fontId="12" fillId="0" borderId="0" xfId="1" applyNumberFormat="1" applyFont="1" applyBorder="1"/>
    <xf numFmtId="0" fontId="12" fillId="0" borderId="19" xfId="1" applyFont="1" applyBorder="1"/>
    <xf numFmtId="0" fontId="12" fillId="0" borderId="22" xfId="1" applyFont="1" applyBorder="1"/>
    <xf numFmtId="49" fontId="13" fillId="0" borderId="19" xfId="1" applyNumberFormat="1" applyFont="1" applyBorder="1" applyAlignment="1">
      <alignment horizontal="center"/>
    </xf>
    <xf numFmtId="0" fontId="11" fillId="0" borderId="0" xfId="1" applyFont="1" applyAlignment="1">
      <alignment vertical="center" textRotation="255"/>
    </xf>
    <xf numFmtId="0" fontId="12" fillId="0" borderId="21" xfId="1" applyFont="1" applyBorder="1"/>
    <xf numFmtId="0" fontId="9" fillId="0" borderId="0" xfId="1" applyFont="1" applyBorder="1" applyAlignment="1"/>
    <xf numFmtId="0" fontId="3" fillId="0" borderId="14" xfId="1" applyBorder="1"/>
    <xf numFmtId="0" fontId="12" fillId="0" borderId="15" xfId="1" applyFont="1" applyBorder="1" applyAlignment="1">
      <alignment horizontal="left"/>
    </xf>
    <xf numFmtId="0" fontId="9" fillId="2" borderId="10" xfId="1" applyNumberFormat="1" applyFont="1" applyFill="1" applyBorder="1" applyAlignment="1">
      <alignment horizontal="center"/>
    </xf>
    <xf numFmtId="0" fontId="11" fillId="0" borderId="5" xfId="1" applyNumberFormat="1" applyFont="1" applyBorder="1" applyAlignment="1" applyProtection="1">
      <alignment horizontal="center"/>
    </xf>
    <xf numFmtId="0" fontId="11" fillId="0" borderId="8" xfId="1" applyNumberFormat="1" applyFont="1" applyBorder="1" applyAlignment="1" applyProtection="1">
      <alignment horizontal="center"/>
    </xf>
    <xf numFmtId="0" fontId="11" fillId="0" borderId="7" xfId="1" applyNumberFormat="1" applyFont="1" applyBorder="1" applyAlignment="1" applyProtection="1">
      <alignment horizontal="center"/>
    </xf>
    <xf numFmtId="0" fontId="11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Fill="1" applyBorder="1" applyAlignment="1"/>
    <xf numFmtId="0" fontId="10" fillId="0" borderId="18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10" xfId="1" applyNumberFormat="1" applyFont="1" applyBorder="1" applyAlignment="1">
      <alignment horizontal="left"/>
    </xf>
    <xf numFmtId="0" fontId="7" fillId="0" borderId="17" xfId="1" applyNumberFormat="1" applyFont="1" applyBorder="1"/>
    <xf numFmtId="0" fontId="3" fillId="2" borderId="10" xfId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 vertical="center" textRotation="255"/>
    </xf>
    <xf numFmtId="0" fontId="9" fillId="2" borderId="10" xfId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21" xfId="1" applyFont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0" fillId="0" borderId="0" xfId="0" applyFill="1"/>
    <xf numFmtId="0" fontId="3" fillId="0" borderId="0" xfId="1" applyFill="1" applyBorder="1"/>
    <xf numFmtId="0" fontId="0" fillId="0" borderId="0" xfId="0" applyFill="1" applyBorder="1"/>
    <xf numFmtId="49" fontId="13" fillId="0" borderId="0" xfId="1" applyNumberFormat="1" applyFont="1" applyFill="1" applyBorder="1" applyAlignment="1">
      <alignment horizontal="center"/>
    </xf>
    <xf numFmtId="0" fontId="7" fillId="0" borderId="20" xfId="1" applyFont="1" applyBorder="1" applyAlignment="1">
      <alignment horizontal="left"/>
    </xf>
    <xf numFmtId="0" fontId="12" fillId="0" borderId="26" xfId="1" applyFont="1" applyBorder="1"/>
    <xf numFmtId="0" fontId="3" fillId="0" borderId="27" xfId="1" applyBorder="1"/>
    <xf numFmtId="49" fontId="12" fillId="0" borderId="1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12" fillId="0" borderId="1" xfId="1" applyNumberFormat="1" applyFont="1" applyFill="1" applyBorder="1" applyAlignment="1">
      <alignment horizontal="center"/>
    </xf>
    <xf numFmtId="0" fontId="12" fillId="0" borderId="0" xfId="1" applyFont="1" applyFill="1" applyBorder="1"/>
    <xf numFmtId="0" fontId="12" fillId="0" borderId="0" xfId="1" applyNumberFormat="1" applyFont="1" applyFill="1" applyBorder="1" applyAlignment="1">
      <alignment horizontal="left"/>
    </xf>
    <xf numFmtId="0" fontId="11" fillId="0" borderId="1" xfId="1" applyFont="1" applyFill="1" applyBorder="1" applyAlignment="1">
      <alignment horizontal="center"/>
    </xf>
    <xf numFmtId="0" fontId="12" fillId="0" borderId="0" xfId="1" applyFont="1" applyFill="1"/>
    <xf numFmtId="0" fontId="12" fillId="0" borderId="0" xfId="1" applyNumberFormat="1" applyFont="1" applyFill="1" applyBorder="1"/>
    <xf numFmtId="0" fontId="3" fillId="0" borderId="0" xfId="1" applyFill="1"/>
    <xf numFmtId="0" fontId="12" fillId="0" borderId="0" xfId="1" applyFont="1" applyFill="1" applyBorder="1" applyAlignment="1">
      <alignment horizontal="left"/>
    </xf>
    <xf numFmtId="49" fontId="12" fillId="0" borderId="0" xfId="1" applyNumberFormat="1" applyFont="1" applyFill="1" applyBorder="1"/>
    <xf numFmtId="0" fontId="11" fillId="0" borderId="23" xfId="1" applyFont="1" applyFill="1" applyBorder="1" applyAlignment="1">
      <alignment horizontal="center"/>
    </xf>
    <xf numFmtId="0" fontId="12" fillId="0" borderId="23" xfId="1" applyNumberFormat="1" applyFont="1" applyFill="1" applyBorder="1" applyAlignment="1">
      <alignment horizontal="center"/>
    </xf>
    <xf numFmtId="49" fontId="13" fillId="0" borderId="17" xfId="1" applyNumberFormat="1" applyFont="1" applyFill="1" applyBorder="1" applyAlignment="1">
      <alignment horizontal="center"/>
    </xf>
    <xf numFmtId="0" fontId="3" fillId="0" borderId="17" xfId="1" applyFill="1" applyBorder="1"/>
    <xf numFmtId="0" fontId="12" fillId="0" borderId="17" xfId="1" applyFont="1" applyFill="1" applyBorder="1"/>
    <xf numFmtId="0" fontId="7" fillId="0" borderId="21" xfId="1" applyFont="1" applyFill="1" applyBorder="1" applyAlignment="1">
      <alignment horizontal="left"/>
    </xf>
    <xf numFmtId="0" fontId="7" fillId="0" borderId="14" xfId="1" applyFont="1" applyFill="1" applyBorder="1" applyAlignment="1">
      <alignment horizontal="left"/>
    </xf>
    <xf numFmtId="0" fontId="12" fillId="0" borderId="15" xfId="1" applyFont="1" applyFill="1" applyBorder="1"/>
    <xf numFmtId="0" fontId="3" fillId="0" borderId="19" xfId="1" applyFill="1" applyBorder="1"/>
    <xf numFmtId="0" fontId="3" fillId="4" borderId="20" xfId="1" applyFill="1" applyBorder="1" applyProtection="1"/>
    <xf numFmtId="0" fontId="3" fillId="4" borderId="28" xfId="1" applyFill="1" applyBorder="1" applyProtection="1"/>
    <xf numFmtId="0" fontId="3" fillId="4" borderId="29" xfId="1" applyFill="1" applyBorder="1" applyProtection="1"/>
    <xf numFmtId="0" fontId="3" fillId="4" borderId="21" xfId="1" applyFill="1" applyBorder="1" applyProtection="1"/>
    <xf numFmtId="0" fontId="3" fillId="4" borderId="30" xfId="1" applyFill="1" applyBorder="1" applyProtection="1"/>
    <xf numFmtId="0" fontId="3" fillId="4" borderId="22" xfId="1" applyFill="1" applyBorder="1" applyProtection="1"/>
    <xf numFmtId="0" fontId="3" fillId="4" borderId="31" xfId="1" applyFill="1" applyBorder="1" applyProtection="1"/>
    <xf numFmtId="0" fontId="3" fillId="4" borderId="32" xfId="1" applyFill="1" applyBorder="1" applyProtection="1"/>
    <xf numFmtId="0" fontId="18" fillId="4" borderId="33" xfId="1" applyFont="1" applyFill="1" applyBorder="1" applyAlignment="1" applyProtection="1">
      <alignment horizontal="center"/>
    </xf>
    <xf numFmtId="0" fontId="3" fillId="4" borderId="34" xfId="1" applyFill="1" applyBorder="1" applyProtection="1"/>
    <xf numFmtId="0" fontId="3" fillId="4" borderId="35" xfId="1" applyFill="1" applyBorder="1" applyProtection="1"/>
    <xf numFmtId="0" fontId="19" fillId="4" borderId="36" xfId="1" applyFont="1" applyFill="1" applyBorder="1" applyAlignment="1" applyProtection="1">
      <alignment vertical="center"/>
    </xf>
    <xf numFmtId="0" fontId="9" fillId="0" borderId="37" xfId="1" applyFont="1" applyFill="1" applyBorder="1" applyAlignment="1" applyProtection="1">
      <alignment horizontal="center"/>
      <protection locked="0"/>
    </xf>
    <xf numFmtId="0" fontId="3" fillId="4" borderId="38" xfId="1" applyFill="1" applyBorder="1" applyProtection="1"/>
    <xf numFmtId="0" fontId="9" fillId="0" borderId="16" xfId="1" applyFont="1" applyFill="1" applyBorder="1" applyAlignment="1" applyProtection="1">
      <alignment horizontal="center"/>
      <protection locked="0"/>
    </xf>
    <xf numFmtId="49" fontId="9" fillId="0" borderId="16" xfId="1" applyNumberFormat="1" applyFont="1" applyFill="1" applyBorder="1" applyAlignment="1" applyProtection="1">
      <alignment horizontal="center"/>
      <protection locked="0"/>
    </xf>
    <xf numFmtId="0" fontId="3" fillId="4" borderId="39" xfId="1" applyFill="1" applyBorder="1" applyProtection="1"/>
    <xf numFmtId="0" fontId="3" fillId="4" borderId="24" xfId="1" applyFill="1" applyBorder="1" applyProtection="1"/>
    <xf numFmtId="0" fontId="3" fillId="4" borderId="40" xfId="1" applyFill="1" applyBorder="1" applyProtection="1"/>
    <xf numFmtId="0" fontId="3" fillId="4" borderId="41" xfId="1" applyFill="1" applyBorder="1" applyProtection="1"/>
    <xf numFmtId="0" fontId="3" fillId="4" borderId="14" xfId="1" applyFill="1" applyBorder="1" applyProtection="1"/>
    <xf numFmtId="0" fontId="3" fillId="4" borderId="19" xfId="1" applyFill="1" applyBorder="1" applyProtection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1" applyAlignment="1">
      <alignment horizontal="center"/>
    </xf>
    <xf numFmtId="0" fontId="11" fillId="0" borderId="1" xfId="1" applyNumberFormat="1" applyFont="1" applyBorder="1" applyAlignment="1" applyProtection="1">
      <alignment horizontal="center"/>
    </xf>
    <xf numFmtId="0" fontId="10" fillId="0" borderId="1" xfId="1" applyFont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0" fillId="3" borderId="0" xfId="0" applyFill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8" fillId="0" borderId="1" xfId="1" applyFont="1" applyBorder="1" applyAlignment="1" applyProtection="1">
      <alignment horizontal="center" vertical="center"/>
    </xf>
    <xf numFmtId="0" fontId="2" fillId="0" borderId="0" xfId="0" applyFont="1" applyProtection="1"/>
    <xf numFmtId="0" fontId="4" fillId="0" borderId="1" xfId="1" applyFont="1" applyFill="1" applyBorder="1" applyAlignment="1" applyProtection="1">
      <alignment vertical="center"/>
    </xf>
    <xf numFmtId="0" fontId="8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vertical="center"/>
    </xf>
    <xf numFmtId="0" fontId="4" fillId="0" borderId="5" xfId="1" applyFont="1" applyBorder="1" applyAlignment="1" applyProtection="1">
      <alignment vertical="center"/>
    </xf>
    <xf numFmtId="0" fontId="4" fillId="0" borderId="5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3" fillId="0" borderId="0" xfId="1" quotePrefix="1" applyProtection="1"/>
    <xf numFmtId="0" fontId="3" fillId="0" borderId="0" xfId="1" applyProtection="1"/>
    <xf numFmtId="0" fontId="4" fillId="0" borderId="7" xfId="1" applyFont="1" applyBorder="1" applyAlignment="1" applyProtection="1">
      <alignment vertical="center"/>
    </xf>
    <xf numFmtId="14" fontId="3" fillId="0" borderId="0" xfId="1" applyNumberFormat="1" applyProtection="1"/>
    <xf numFmtId="0" fontId="7" fillId="0" borderId="8" xfId="1" applyFont="1" applyFill="1" applyBorder="1" applyAlignment="1" applyProtection="1">
      <alignment vertical="center"/>
    </xf>
    <xf numFmtId="0" fontId="7" fillId="0" borderId="9" xfId="1" applyFont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2" xfId="1" applyFont="1" applyFill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4" fillId="0" borderId="8" xfId="1" applyFont="1" applyBorder="1" applyAlignment="1" applyProtection="1">
      <alignment vertical="center"/>
      <protection locked="0"/>
    </xf>
    <xf numFmtId="49" fontId="12" fillId="0" borderId="1" xfId="1" applyNumberFormat="1" applyFont="1" applyFill="1" applyBorder="1" applyAlignment="1" applyProtection="1">
      <alignment horizontal="center"/>
      <protection locked="0"/>
    </xf>
    <xf numFmtId="49" fontId="12" fillId="0" borderId="1" xfId="1" applyNumberFormat="1" applyFont="1" applyBorder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3" borderId="1" xfId="1" applyNumberFormat="1" applyFont="1" applyFill="1" applyBorder="1" applyAlignment="1" applyProtection="1">
      <alignment horizontal="center"/>
      <protection locked="0"/>
    </xf>
    <xf numFmtId="0" fontId="12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0" fillId="0" borderId="0" xfId="1" applyFont="1" applyProtection="1"/>
    <xf numFmtId="0" fontId="24" fillId="0" borderId="0" xfId="0" applyFont="1" applyProtection="1"/>
    <xf numFmtId="0" fontId="0" fillId="0" borderId="0" xfId="0" applyAlignment="1" applyProtection="1"/>
    <xf numFmtId="0" fontId="8" fillId="5" borderId="1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Fill="1"/>
    <xf numFmtId="0" fontId="8" fillId="5" borderId="0" xfId="1" applyNumberFormat="1" applyFont="1" applyFill="1" applyBorder="1" applyAlignment="1">
      <alignment horizontal="center" vertical="center"/>
    </xf>
    <xf numFmtId="0" fontId="8" fillId="5" borderId="43" xfId="1" applyNumberFormat="1" applyFont="1" applyFill="1" applyBorder="1" applyAlignment="1">
      <alignment horizontal="center" vertical="center"/>
    </xf>
    <xf numFmtId="0" fontId="8" fillId="5" borderId="8" xfId="1" applyNumberFormat="1" applyFont="1" applyFill="1" applyBorder="1" applyAlignment="1">
      <alignment horizontal="center" vertical="center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49" fontId="11" fillId="0" borderId="4" xfId="1" applyNumberFormat="1" applyFont="1" applyBorder="1" applyAlignment="1">
      <alignment horizontal="center"/>
    </xf>
    <xf numFmtId="0" fontId="12" fillId="0" borderId="21" xfId="1" applyNumberFormat="1" applyFont="1" applyBorder="1"/>
    <xf numFmtId="0" fontId="12" fillId="0" borderId="23" xfId="1" applyNumberFormat="1" applyFont="1" applyFill="1" applyBorder="1" applyAlignment="1" applyProtection="1">
      <alignment horizontal="center"/>
      <protection locked="0"/>
    </xf>
    <xf numFmtId="0" fontId="12" fillId="0" borderId="14" xfId="1" applyFont="1" applyBorder="1"/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3" fillId="0" borderId="0" xfId="0" applyFont="1"/>
    <xf numFmtId="164" fontId="0" fillId="0" borderId="0" xfId="0" applyNumberFormat="1" applyProtection="1">
      <protection locked="0"/>
    </xf>
    <xf numFmtId="0" fontId="7" fillId="0" borderId="0" xfId="0" applyFont="1" applyAlignment="1">
      <alignment readingOrder="1"/>
    </xf>
    <xf numFmtId="164" fontId="0" fillId="0" borderId="0" xfId="0" applyNumberFormat="1" applyProtection="1"/>
    <xf numFmtId="0" fontId="0" fillId="0" borderId="0" xfId="0" applyProtection="1">
      <protection locked="0"/>
    </xf>
    <xf numFmtId="0" fontId="7" fillId="6" borderId="0" xfId="0" applyFont="1" applyFill="1" applyAlignment="1">
      <alignment horizontal="right"/>
    </xf>
    <xf numFmtId="0" fontId="7" fillId="7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6" borderId="44" xfId="0" applyFill="1" applyBorder="1" applyProtection="1">
      <protection locked="0"/>
    </xf>
    <xf numFmtId="0" fontId="0" fillId="7" borderId="42" xfId="0" applyFill="1" applyBorder="1" applyProtection="1">
      <protection locked="0"/>
    </xf>
    <xf numFmtId="0" fontId="0" fillId="7" borderId="0" xfId="0" applyFill="1" applyProtection="1">
      <protection locked="0"/>
    </xf>
    <xf numFmtId="0" fontId="3" fillId="0" borderId="0" xfId="0" quotePrefix="1" applyFont="1"/>
    <xf numFmtId="16" fontId="3" fillId="0" borderId="0" xfId="0" quotePrefix="1" applyNumberFormat="1" applyFont="1"/>
    <xf numFmtId="0" fontId="25" fillId="6" borderId="0" xfId="0" applyFont="1" applyFill="1" applyAlignment="1">
      <alignment horizontal="right"/>
    </xf>
    <xf numFmtId="0" fontId="25" fillId="7" borderId="0" xfId="0" applyFont="1" applyFill="1"/>
    <xf numFmtId="0" fontId="9" fillId="0" borderId="0" xfId="0" quotePrefix="1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7" fillId="3" borderId="1" xfId="1" applyNumberFormat="1" applyFont="1" applyFill="1" applyBorder="1" applyAlignment="1" applyProtection="1">
      <alignment horizontal="center"/>
      <protection locked="0"/>
    </xf>
    <xf numFmtId="0" fontId="7" fillId="3" borderId="5" xfId="1" applyNumberFormat="1" applyFont="1" applyFill="1" applyBorder="1" applyAlignment="1" applyProtection="1">
      <alignment horizontal="center"/>
      <protection locked="0"/>
    </xf>
    <xf numFmtId="0" fontId="7" fillId="3" borderId="25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Alignment="1">
      <alignment horizontal="center"/>
    </xf>
    <xf numFmtId="0" fontId="7" fillId="0" borderId="9" xfId="1" applyFont="1" applyBorder="1"/>
    <xf numFmtId="0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left"/>
    </xf>
    <xf numFmtId="0" fontId="7" fillId="0" borderId="18" xfId="1" applyFont="1" applyBorder="1"/>
    <xf numFmtId="0" fontId="7" fillId="3" borderId="1" xfId="1" applyNumberFormat="1" applyFont="1" applyFill="1" applyBorder="1" applyAlignment="1" applyProtection="1">
      <alignment horizontal="right"/>
      <protection locked="0"/>
    </xf>
    <xf numFmtId="0" fontId="7" fillId="3" borderId="1" xfId="1" applyNumberFormat="1" applyFont="1" applyFill="1" applyBorder="1" applyAlignment="1" applyProtection="1">
      <alignment horizontal="left"/>
      <protection locked="0"/>
    </xf>
    <xf numFmtId="0" fontId="7" fillId="0" borderId="0" xfId="1" applyFont="1" applyBorder="1" applyAlignment="1">
      <alignment horizontal="center"/>
    </xf>
    <xf numFmtId="0" fontId="7" fillId="0" borderId="0" xfId="1" applyFont="1"/>
    <xf numFmtId="0" fontId="7" fillId="0" borderId="1" xfId="1" applyNumberFormat="1" applyFont="1" applyBorder="1" applyAlignment="1" applyProtection="1">
      <alignment horizontal="center"/>
    </xf>
    <xf numFmtId="0" fontId="26" fillId="0" borderId="21" xfId="1" applyFont="1" applyBorder="1" applyAlignment="1" applyProtection="1"/>
    <xf numFmtId="0" fontId="27" fillId="0" borderId="21" xfId="0" applyFont="1" applyBorder="1" applyAlignment="1" applyProtection="1"/>
    <xf numFmtId="49" fontId="20" fillId="0" borderId="0" xfId="1" applyNumberFormat="1" applyFont="1" applyBorder="1" applyAlignment="1" applyProtection="1"/>
    <xf numFmtId="49" fontId="21" fillId="0" borderId="0" xfId="0" applyNumberFormat="1" applyFont="1" applyBorder="1" applyAlignment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" fillId="0" borderId="0" xfId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0" fillId="0" borderId="1" xfId="0" applyBorder="1" applyAlignment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3" fillId="0" borderId="0" xfId="1" applyAlignment="1">
      <alignment horizontal="center"/>
    </xf>
    <xf numFmtId="0" fontId="11" fillId="0" borderId="1" xfId="1" applyNumberFormat="1" applyFont="1" applyBorder="1" applyAlignment="1" applyProtection="1">
      <alignment horizontal="center"/>
    </xf>
    <xf numFmtId="16" fontId="9" fillId="2" borderId="11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2" xfId="0" applyBorder="1" applyAlignment="1"/>
    <xf numFmtId="0" fontId="0" fillId="0" borderId="1" xfId="0" applyBorder="1" applyAlignment="1">
      <alignment vertical="top"/>
    </xf>
    <xf numFmtId="0" fontId="0" fillId="0" borderId="18" xfId="0" applyBorder="1" applyAlignment="1"/>
    <xf numFmtId="0" fontId="0" fillId="0" borderId="0" xfId="0" applyAlignment="1" applyProtection="1"/>
    <xf numFmtId="0" fontId="0" fillId="0" borderId="16" xfId="0" applyBorder="1" applyAlignment="1"/>
  </cellXfs>
  <cellStyles count="3">
    <cellStyle name="Normal" xfId="0" builtinId="0"/>
    <cellStyle name="Normal 2" xfId="1"/>
    <cellStyle name="Normal 4" xfId="2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56"/>
        <name val="Arial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97346</xdr:rowOff>
    </xdr:from>
    <xdr:to>
      <xdr:col>2</xdr:col>
      <xdr:colOff>1376138</xdr:colOff>
      <xdr:row>4</xdr:row>
      <xdr:rowOff>150060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287846"/>
          <a:ext cx="1757138" cy="62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266700</xdr:colOff>
      <xdr:row>4</xdr:row>
      <xdr:rowOff>47625</xdr:rowOff>
    </xdr:from>
    <xdr:to>
      <xdr:col>17</xdr:col>
      <xdr:colOff>449108</xdr:colOff>
      <xdr:row>8</xdr:row>
      <xdr:rowOff>372825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1304925"/>
          <a:ext cx="944408" cy="108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1059656</xdr:colOff>
      <xdr:row>1</xdr:row>
      <xdr:rowOff>21430</xdr:rowOff>
    </xdr:from>
    <xdr:to>
      <xdr:col>30</xdr:col>
      <xdr:colOff>2628</xdr:colOff>
      <xdr:row>10</xdr:row>
      <xdr:rowOff>35370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42206" y="211930"/>
          <a:ext cx="1533772" cy="176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34996</xdr:colOff>
      <xdr:row>1</xdr:row>
      <xdr:rowOff>37936</xdr:rowOff>
    </xdr:from>
    <xdr:to>
      <xdr:col>2</xdr:col>
      <xdr:colOff>2225400</xdr:colOff>
      <xdr:row>5</xdr:row>
      <xdr:rowOff>61489</xdr:rowOff>
    </xdr:to>
    <xdr:pic>
      <xdr:nvPicPr>
        <xdr:cNvPr id="7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530296" y="228436"/>
          <a:ext cx="2190404" cy="78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53</xdr:row>
          <xdr:rowOff>19050</xdr:rowOff>
        </xdr:from>
        <xdr:to>
          <xdr:col>13</xdr:col>
          <xdr:colOff>1000125</xdr:colOff>
          <xdr:row>55</xdr:row>
          <xdr:rowOff>47625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ORDONNER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10</xdr:col>
      <xdr:colOff>242021</xdr:colOff>
      <xdr:row>0</xdr:row>
      <xdr:rowOff>0</xdr:rowOff>
    </xdr:from>
    <xdr:to>
      <xdr:col>11</xdr:col>
      <xdr:colOff>234228</xdr:colOff>
      <xdr:row>3</xdr:row>
      <xdr:rowOff>166600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7321" y="0"/>
          <a:ext cx="649432" cy="747625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</xdr:row>
      <xdr:rowOff>172169</xdr:rowOff>
    </xdr:from>
    <xdr:to>
      <xdr:col>11</xdr:col>
      <xdr:colOff>614622</xdr:colOff>
      <xdr:row>6</xdr:row>
      <xdr:rowOff>53713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15300" y="753194"/>
          <a:ext cx="1271847" cy="45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CLASS" displayName="CLASS" ref="C53:K67" totalsRowShown="0" headerRowDxfId="11" headerRowBorderDxfId="10" tableBorderDxfId="9" headerRowCellStyle="Normal 2">
  <autoFilter ref="C53:K67"/>
  <sortState ref="C54:K61">
    <sortCondition ref="K54:K61"/>
  </sortState>
  <tableColumns count="9">
    <tableColumn id="1" name="NOM" dataDxfId="8">
      <calculatedColumnFormula>IF(EMARGEMENT!C10="","",EMARGEMENT!C10)</calculatedColumnFormula>
    </tableColumn>
    <tableColumn id="2" name="PRENOM" dataDxfId="7">
      <calculatedColumnFormula>IF(EMARGEMENT!D10="","",EMARGEMENT!D10)</calculatedColumnFormula>
    </tableColumn>
    <tableColumn id="3" name="LIC J1" dataDxfId="6">
      <calculatedColumnFormula>IF(EMARGEMENT!E10="","",EMARGEMENT!E10)</calculatedColumnFormula>
    </tableColumn>
    <tableColumn id="4" name="club J1" dataDxfId="5">
      <calculatedColumnFormula>IF(EMARGEMENT!F10="","",EMARGEMENT!F10)</calculatedColumnFormula>
    </tableColumn>
    <tableColumn id="5" name="NOM2" dataDxfId="4">
      <calculatedColumnFormula>IF(EMARGEMENT!G10="","",EMARGEMENT!G10)</calculatedColumnFormula>
    </tableColumn>
    <tableColumn id="6" name="PRENOM3" dataDxfId="3">
      <calculatedColumnFormula>IF(EMARGEMENT!H10="","",EMARGEMENT!H10)</calculatedColumnFormula>
    </tableColumn>
    <tableColumn id="7" name="LIC J2" dataDxfId="2">
      <calculatedColumnFormula>IF(EMARGEMENT!I10="","",EMARGEMENT!I10)</calculatedColumnFormula>
    </tableColumn>
    <tableColumn id="8" name="club J2" dataDxfId="1">
      <calculatedColumnFormula>IF(EMARGEMENT!J10="","",EMARGEMENT!J10)</calculatedColumnFormula>
    </tableColumn>
    <tableColumn id="9" name="RA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U29"/>
  <sheetViews>
    <sheetView tabSelected="1" zoomScale="90" zoomScaleNormal="90" workbookViewId="0">
      <selection activeCell="C22" sqref="C22"/>
    </sheetView>
  </sheetViews>
  <sheetFormatPr baseColWidth="10" defaultRowHeight="15" x14ac:dyDescent="0.25"/>
  <cols>
    <col min="1" max="1" width="2.7109375" style="133" bestFit="1" customWidth="1"/>
    <col min="2" max="2" width="3" style="133" customWidth="1"/>
    <col min="3" max="3" width="25.85546875" style="133" customWidth="1"/>
    <col min="4" max="4" width="20.7109375" style="133" customWidth="1"/>
    <col min="5" max="5" width="8.7109375" style="133" customWidth="1"/>
    <col min="6" max="7" width="25.85546875" style="133" customWidth="1"/>
    <col min="8" max="8" width="20.7109375" style="133" customWidth="1"/>
    <col min="9" max="9" width="8.7109375" style="133" customWidth="1"/>
    <col min="10" max="10" width="25.85546875" style="133" customWidth="1"/>
    <col min="11" max="11" width="5.28515625" style="133" bestFit="1" customWidth="1"/>
    <col min="12" max="12" width="3.28515625" style="133" customWidth="1"/>
    <col min="13" max="13" width="20.5703125" style="133" bestFit="1" customWidth="1"/>
    <col min="14" max="14" width="21" style="133" bestFit="1" customWidth="1"/>
    <col min="15" max="15" width="10.42578125" style="133" bestFit="1" customWidth="1"/>
    <col min="16" max="16" width="11.42578125" style="133"/>
    <col min="17" max="18" width="11.42578125" style="145"/>
    <col min="19" max="19" width="22.140625" style="145" bestFit="1" customWidth="1"/>
    <col min="20" max="20" width="35.28515625" style="145" customWidth="1"/>
    <col min="21" max="21" width="11.42578125" style="145"/>
    <col min="22" max="16384" width="11.42578125" style="133"/>
  </cols>
  <sheetData>
    <row r="1" spans="1:21" x14ac:dyDescent="0.25">
      <c r="Q1" s="104"/>
      <c r="R1" s="105"/>
      <c r="S1" s="106"/>
      <c r="T1" s="107"/>
      <c r="U1" s="108"/>
    </row>
    <row r="2" spans="1:21" ht="15.75" x14ac:dyDescent="0.25">
      <c r="D2" s="223" t="str">
        <f>IF(T3="",S3,T3)</f>
        <v>APPELATION TOURNOI</v>
      </c>
      <c r="E2" s="223"/>
      <c r="F2" s="223"/>
      <c r="G2" s="223"/>
      <c r="H2" s="223"/>
      <c r="I2" s="223"/>
      <c r="J2" s="223"/>
      <c r="K2" s="223"/>
      <c r="L2" s="223"/>
      <c r="M2" s="223"/>
      <c r="N2" s="223" t="s">
        <v>63</v>
      </c>
      <c r="Q2" s="109"/>
      <c r="R2" s="110"/>
      <c r="S2" s="111"/>
      <c r="T2" s="112" t="s">
        <v>80</v>
      </c>
      <c r="U2" s="113"/>
    </row>
    <row r="3" spans="1:21" x14ac:dyDescent="0.25"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Q3" s="109"/>
      <c r="R3" s="114"/>
      <c r="S3" s="115" t="s">
        <v>81</v>
      </c>
      <c r="T3" s="116"/>
      <c r="U3" s="117"/>
    </row>
    <row r="4" spans="1:21" x14ac:dyDescent="0.25">
      <c r="D4" s="224" t="str">
        <f>IF(T4="",S4,T4)</f>
        <v>LIEU</v>
      </c>
      <c r="E4" s="224"/>
      <c r="F4" s="224"/>
      <c r="G4" s="224"/>
      <c r="H4" s="224" t="str">
        <f>IF(T6="","DATE",CONCATENATE(T7,"-",T8,"/",T6))</f>
        <v>DATE</v>
      </c>
      <c r="I4" s="224"/>
      <c r="J4" s="224"/>
      <c r="K4" s="224"/>
      <c r="L4" s="224"/>
      <c r="M4" s="23" t="str">
        <f>IF(T9="",S9,T9)</f>
        <v>GENRE</v>
      </c>
      <c r="N4" s="223"/>
      <c r="Q4" s="109"/>
      <c r="R4" s="114"/>
      <c r="S4" s="115" t="s">
        <v>62</v>
      </c>
      <c r="T4" s="118"/>
      <c r="U4" s="117"/>
    </row>
    <row r="5" spans="1:21" x14ac:dyDescent="0.25">
      <c r="D5" s="224" t="str">
        <f>IF(T5="",S5,T5)</f>
        <v>TYPE</v>
      </c>
      <c r="E5" s="224"/>
      <c r="F5" s="224"/>
      <c r="G5" s="224"/>
      <c r="H5" s="224"/>
      <c r="I5" s="224"/>
      <c r="J5" s="224"/>
      <c r="K5" s="224"/>
      <c r="L5" s="224"/>
      <c r="M5" s="224"/>
      <c r="N5" s="225"/>
      <c r="Q5" s="109"/>
      <c r="R5" s="114"/>
      <c r="S5" s="115" t="s">
        <v>66</v>
      </c>
      <c r="T5" s="118"/>
      <c r="U5" s="117"/>
    </row>
    <row r="6" spans="1:21" x14ac:dyDescent="0.25">
      <c r="D6" s="224" t="s">
        <v>65</v>
      </c>
      <c r="E6" s="224"/>
      <c r="F6" s="224"/>
      <c r="G6" s="224"/>
      <c r="H6" s="224"/>
      <c r="I6" s="224"/>
      <c r="J6" s="224"/>
      <c r="K6" s="224"/>
      <c r="L6" s="224"/>
      <c r="M6" s="224"/>
      <c r="N6" s="225"/>
      <c r="Q6" s="109"/>
      <c r="R6" s="114"/>
      <c r="S6" s="115" t="s">
        <v>82</v>
      </c>
      <c r="T6" s="119"/>
      <c r="U6" s="117"/>
    </row>
    <row r="7" spans="1:21" x14ac:dyDescent="0.25"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  <c r="Q7" s="109"/>
      <c r="R7" s="114"/>
      <c r="S7" s="115" t="s">
        <v>83</v>
      </c>
      <c r="T7" s="119"/>
      <c r="U7" s="117"/>
    </row>
    <row r="8" spans="1:21" s="137" customForma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09"/>
      <c r="R8" s="114"/>
      <c r="S8" s="115" t="s">
        <v>84</v>
      </c>
      <c r="T8" s="119"/>
      <c r="U8" s="117"/>
    </row>
    <row r="9" spans="1:21" ht="30" customHeight="1" x14ac:dyDescent="0.25">
      <c r="A9" s="136" t="s">
        <v>0</v>
      </c>
      <c r="B9" s="136"/>
      <c r="C9" s="136" t="s">
        <v>1</v>
      </c>
      <c r="D9" s="136" t="s">
        <v>2</v>
      </c>
      <c r="E9" s="136" t="s">
        <v>153</v>
      </c>
      <c r="F9" s="136" t="s">
        <v>154</v>
      </c>
      <c r="G9" s="136" t="s">
        <v>1</v>
      </c>
      <c r="H9" s="136" t="s">
        <v>2</v>
      </c>
      <c r="I9" s="136" t="s">
        <v>153</v>
      </c>
      <c r="J9" s="136" t="s">
        <v>154</v>
      </c>
      <c r="K9" s="136" t="s">
        <v>3</v>
      </c>
      <c r="L9" s="136" t="s">
        <v>4</v>
      </c>
      <c r="M9" s="139" t="s">
        <v>5</v>
      </c>
      <c r="N9" s="139" t="s">
        <v>6</v>
      </c>
      <c r="O9" s="136" t="s">
        <v>9</v>
      </c>
      <c r="P9" s="137"/>
      <c r="Q9" s="109"/>
      <c r="R9" s="114"/>
      <c r="S9" s="115" t="s">
        <v>64</v>
      </c>
      <c r="T9" s="118"/>
      <c r="U9" s="117"/>
    </row>
    <row r="10" spans="1:21" ht="30" customHeight="1" x14ac:dyDescent="0.25">
      <c r="A10" s="138">
        <v>1</v>
      </c>
      <c r="B10" s="138"/>
      <c r="C10" s="150" t="s">
        <v>61</v>
      </c>
      <c r="D10" s="151"/>
      <c r="E10" s="151"/>
      <c r="F10" s="151"/>
      <c r="G10" s="152">
        <v>1</v>
      </c>
      <c r="H10" s="153"/>
      <c r="I10" s="153"/>
      <c r="J10" s="153"/>
      <c r="K10" s="154"/>
      <c r="L10" s="155"/>
      <c r="M10" s="156"/>
      <c r="N10" s="156"/>
      <c r="O10" s="157"/>
      <c r="Q10" s="109"/>
      <c r="R10" s="114"/>
      <c r="S10" s="115" t="s">
        <v>63</v>
      </c>
      <c r="T10" s="118"/>
      <c r="U10" s="120"/>
    </row>
    <row r="11" spans="1:21" ht="30" customHeight="1" thickBot="1" x14ac:dyDescent="0.3">
      <c r="A11" s="140">
        <v>2</v>
      </c>
      <c r="B11" s="138"/>
      <c r="C11" s="150" t="s">
        <v>61</v>
      </c>
      <c r="D11" s="151"/>
      <c r="E11" s="151"/>
      <c r="F11" s="151"/>
      <c r="G11" s="152">
        <v>2</v>
      </c>
      <c r="H11" s="153"/>
      <c r="I11" s="153"/>
      <c r="J11" s="153"/>
      <c r="K11" s="154"/>
      <c r="L11" s="155"/>
      <c r="M11" s="156"/>
      <c r="N11" s="156"/>
      <c r="O11" s="157"/>
      <c r="Q11" s="121"/>
      <c r="R11" s="122"/>
      <c r="S11" s="123"/>
      <c r="T11" s="124"/>
      <c r="U11" s="125"/>
    </row>
    <row r="12" spans="1:21" ht="30" customHeight="1" x14ac:dyDescent="0.25">
      <c r="A12" s="141">
        <v>3</v>
      </c>
      <c r="B12" s="143"/>
      <c r="C12" s="150" t="s">
        <v>61</v>
      </c>
      <c r="D12" s="151"/>
      <c r="E12" s="151"/>
      <c r="F12" s="151"/>
      <c r="G12" s="152">
        <v>3</v>
      </c>
      <c r="H12" s="153"/>
      <c r="I12" s="153"/>
      <c r="J12" s="153"/>
      <c r="K12" s="154"/>
      <c r="L12" s="155"/>
      <c r="M12" s="156"/>
      <c r="N12" s="156"/>
      <c r="O12" s="157"/>
      <c r="Q12" s="219" t="s">
        <v>192</v>
      </c>
      <c r="R12" s="220"/>
      <c r="S12" s="220"/>
      <c r="T12" s="220"/>
      <c r="U12" s="220"/>
    </row>
    <row r="13" spans="1:21" ht="30" customHeight="1" x14ac:dyDescent="0.25">
      <c r="A13" s="142">
        <v>4</v>
      </c>
      <c r="B13" s="143"/>
      <c r="C13" s="150" t="s">
        <v>61</v>
      </c>
      <c r="D13" s="151"/>
      <c r="E13" s="151"/>
      <c r="F13" s="151"/>
      <c r="G13" s="152">
        <v>4</v>
      </c>
      <c r="H13" s="158"/>
      <c r="I13" s="184"/>
      <c r="J13" s="184"/>
      <c r="K13" s="154"/>
      <c r="L13" s="155"/>
      <c r="M13" s="156"/>
      <c r="N13" s="156"/>
      <c r="O13" s="157"/>
      <c r="Q13" s="221" t="s">
        <v>85</v>
      </c>
      <c r="R13" s="222"/>
      <c r="S13" s="222"/>
      <c r="T13" s="222"/>
      <c r="U13" s="222"/>
    </row>
    <row r="14" spans="1:21" ht="30" customHeight="1" x14ac:dyDescent="0.25">
      <c r="A14" s="141">
        <v>5</v>
      </c>
      <c r="B14" s="143"/>
      <c r="C14" s="150" t="s">
        <v>61</v>
      </c>
      <c r="D14" s="151"/>
      <c r="E14" s="151"/>
      <c r="F14" s="151"/>
      <c r="G14" s="152">
        <v>5</v>
      </c>
      <c r="H14" s="158"/>
      <c r="I14" s="185"/>
      <c r="J14" s="185"/>
      <c r="K14" s="159"/>
      <c r="L14" s="155"/>
      <c r="M14" s="156"/>
      <c r="N14" s="156"/>
      <c r="O14" s="157"/>
      <c r="Q14" s="144" t="s">
        <v>86</v>
      </c>
    </row>
    <row r="15" spans="1:21" ht="30" customHeight="1" x14ac:dyDescent="0.25">
      <c r="A15" s="138">
        <v>6</v>
      </c>
      <c r="B15" s="143"/>
      <c r="C15" s="150" t="s">
        <v>61</v>
      </c>
      <c r="D15" s="151"/>
      <c r="E15" s="151"/>
      <c r="F15" s="151"/>
      <c r="G15" s="152">
        <v>6</v>
      </c>
      <c r="H15" s="158"/>
      <c r="I15" s="184"/>
      <c r="J15" s="184"/>
      <c r="K15" s="154"/>
      <c r="L15" s="155"/>
      <c r="M15" s="156"/>
      <c r="N15" s="156"/>
      <c r="O15" s="157"/>
      <c r="Q15" s="144" t="s">
        <v>87</v>
      </c>
      <c r="S15" s="147"/>
    </row>
    <row r="16" spans="1:21" ht="30" customHeight="1" x14ac:dyDescent="0.25">
      <c r="A16" s="146">
        <v>7</v>
      </c>
      <c r="B16" s="148"/>
      <c r="C16" s="150" t="s">
        <v>61</v>
      </c>
      <c r="D16" s="151"/>
      <c r="E16" s="151"/>
      <c r="F16" s="151"/>
      <c r="G16" s="152">
        <v>7</v>
      </c>
      <c r="H16" s="158"/>
      <c r="I16" s="184"/>
      <c r="J16" s="184"/>
      <c r="K16" s="154"/>
      <c r="L16" s="160"/>
      <c r="M16" s="161"/>
      <c r="N16" s="161"/>
      <c r="O16" s="157"/>
      <c r="Q16" s="169" t="s">
        <v>101</v>
      </c>
    </row>
    <row r="17" spans="1:17" ht="30" customHeight="1" x14ac:dyDescent="0.25">
      <c r="A17" s="142">
        <v>8</v>
      </c>
      <c r="B17" s="143"/>
      <c r="C17" s="150" t="s">
        <v>61</v>
      </c>
      <c r="D17" s="151"/>
      <c r="E17" s="151"/>
      <c r="F17" s="151"/>
      <c r="G17" s="152">
        <v>8</v>
      </c>
      <c r="H17" s="158"/>
      <c r="I17" s="185"/>
      <c r="J17" s="185"/>
      <c r="K17" s="159"/>
      <c r="L17" s="155"/>
      <c r="M17" s="156"/>
      <c r="N17" s="156"/>
      <c r="O17" s="157"/>
      <c r="Q17" s="169" t="s">
        <v>102</v>
      </c>
    </row>
    <row r="18" spans="1:17" ht="30" customHeight="1" x14ac:dyDescent="0.25">
      <c r="A18" s="142"/>
      <c r="B18" s="143"/>
      <c r="C18" s="150"/>
      <c r="D18" s="151"/>
      <c r="E18" s="151"/>
      <c r="F18" s="151"/>
      <c r="G18" s="152"/>
      <c r="H18" s="158"/>
      <c r="I18" s="185"/>
      <c r="J18" s="185"/>
      <c r="K18" s="159"/>
      <c r="L18" s="155"/>
      <c r="M18" s="156"/>
      <c r="N18" s="156"/>
      <c r="O18" s="157"/>
      <c r="Q18" s="169"/>
    </row>
    <row r="19" spans="1:17" ht="30" customHeight="1" x14ac:dyDescent="0.25">
      <c r="A19" s="142"/>
      <c r="B19" s="143"/>
      <c r="C19" s="150"/>
      <c r="D19" s="151"/>
      <c r="E19" s="151"/>
      <c r="F19" s="151"/>
      <c r="G19" s="152"/>
      <c r="H19" s="158"/>
      <c r="I19" s="185"/>
      <c r="J19" s="185"/>
      <c r="K19" s="159"/>
      <c r="L19" s="155"/>
      <c r="M19" s="156"/>
      <c r="N19" s="156"/>
      <c r="O19" s="157"/>
      <c r="Q19" s="169"/>
    </row>
    <row r="20" spans="1:17" ht="30" customHeight="1" x14ac:dyDescent="0.25">
      <c r="A20" s="142"/>
      <c r="B20" s="143"/>
      <c r="C20" s="150"/>
      <c r="D20" s="151"/>
      <c r="E20" s="151"/>
      <c r="F20" s="151"/>
      <c r="G20" s="152"/>
      <c r="H20" s="158"/>
      <c r="I20" s="185"/>
      <c r="J20" s="185"/>
      <c r="K20" s="159"/>
      <c r="L20" s="155"/>
      <c r="M20" s="156"/>
      <c r="N20" s="156"/>
      <c r="O20" s="157"/>
      <c r="Q20" s="169"/>
    </row>
    <row r="21" spans="1:17" ht="30" customHeight="1" x14ac:dyDescent="0.25">
      <c r="A21" s="142"/>
      <c r="B21" s="143"/>
      <c r="C21" s="150"/>
      <c r="D21" s="151"/>
      <c r="E21" s="151"/>
      <c r="F21" s="151"/>
      <c r="G21" s="152"/>
      <c r="H21" s="158"/>
      <c r="I21" s="185"/>
      <c r="J21" s="185"/>
      <c r="K21" s="159"/>
      <c r="L21" s="155"/>
      <c r="M21" s="156"/>
      <c r="N21" s="156"/>
      <c r="O21" s="157"/>
      <c r="Q21" s="169"/>
    </row>
    <row r="22" spans="1:17" ht="30" customHeight="1" x14ac:dyDescent="0.25">
      <c r="A22" s="142"/>
      <c r="B22" s="143"/>
      <c r="C22" s="150"/>
      <c r="D22" s="151"/>
      <c r="E22" s="151"/>
      <c r="F22" s="151"/>
      <c r="G22" s="152"/>
      <c r="H22" s="158"/>
      <c r="I22" s="185"/>
      <c r="J22" s="185"/>
      <c r="K22" s="159"/>
      <c r="L22" s="155"/>
      <c r="M22" s="156"/>
      <c r="N22" s="156"/>
      <c r="O22" s="157"/>
      <c r="Q22" s="169"/>
    </row>
    <row r="23" spans="1:17" ht="30" customHeight="1" x14ac:dyDescent="0.25">
      <c r="A23" s="142"/>
      <c r="B23" s="143"/>
      <c r="C23" s="150"/>
      <c r="D23" s="151"/>
      <c r="E23" s="151"/>
      <c r="F23" s="151"/>
      <c r="G23" s="152"/>
      <c r="H23" s="158"/>
      <c r="I23" s="185"/>
      <c r="J23" s="185"/>
      <c r="K23" s="159"/>
      <c r="L23" s="155"/>
      <c r="M23" s="156"/>
      <c r="N23" s="156"/>
      <c r="O23" s="157"/>
      <c r="Q23" s="169"/>
    </row>
    <row r="24" spans="1:17" ht="30" customHeight="1" x14ac:dyDescent="0.25">
      <c r="A24" s="142"/>
      <c r="B24" s="143"/>
      <c r="C24" s="150"/>
      <c r="D24" s="151"/>
      <c r="E24" s="151"/>
      <c r="F24" s="151"/>
      <c r="G24" s="152"/>
      <c r="H24" s="158"/>
      <c r="I24" s="185"/>
      <c r="J24" s="185"/>
      <c r="K24" s="159"/>
      <c r="L24" s="155"/>
      <c r="M24" s="156"/>
      <c r="N24" s="156"/>
      <c r="O24" s="157"/>
      <c r="Q24" s="169"/>
    </row>
    <row r="25" spans="1:17" ht="30" customHeight="1" x14ac:dyDescent="0.25">
      <c r="A25" s="142"/>
      <c r="B25" s="143"/>
      <c r="C25" s="150"/>
      <c r="D25" s="151"/>
      <c r="E25" s="151"/>
      <c r="F25" s="151"/>
      <c r="G25" s="152"/>
      <c r="H25" s="158"/>
      <c r="I25" s="185"/>
      <c r="J25" s="185"/>
      <c r="K25" s="159"/>
      <c r="L25" s="155"/>
      <c r="M25" s="156"/>
      <c r="N25" s="156"/>
      <c r="O25" s="157"/>
      <c r="Q25" s="169"/>
    </row>
    <row r="26" spans="1:17" x14ac:dyDescent="0.25">
      <c r="A26" s="145"/>
      <c r="B26" s="145"/>
      <c r="C26" s="149"/>
      <c r="D26" s="149"/>
      <c r="E26" s="149"/>
      <c r="F26" s="149"/>
      <c r="G26" s="149"/>
      <c r="H26" s="149"/>
      <c r="I26" s="149"/>
      <c r="J26" s="149"/>
      <c r="K26" s="149"/>
      <c r="L26" s="145"/>
      <c r="M26" s="145"/>
      <c r="N26" s="145"/>
    </row>
    <row r="27" spans="1:17" x14ac:dyDescent="0.25">
      <c r="A27" s="145"/>
      <c r="B27" s="145"/>
      <c r="C27" s="145" t="s">
        <v>7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1:17" x14ac:dyDescent="0.25">
      <c r="A28" s="145"/>
      <c r="B28" s="145"/>
      <c r="C28" s="145" t="s">
        <v>8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1:17" x14ac:dyDescent="0.25">
      <c r="A29" s="145"/>
      <c r="B29" s="145"/>
      <c r="C29" s="145" t="s">
        <v>79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</sheetData>
  <sheetProtection password="E69A" sheet="1" objects="1" scenarios="1" selectLockedCells="1"/>
  <mergeCells count="8">
    <mergeCell ref="Q12:U12"/>
    <mergeCell ref="Q13:U13"/>
    <mergeCell ref="N2:N4"/>
    <mergeCell ref="D5:N5"/>
    <mergeCell ref="D6:N6"/>
    <mergeCell ref="D2:M3"/>
    <mergeCell ref="D4:G4"/>
    <mergeCell ref="H4:L4"/>
  </mergeCells>
  <dataValidations count="5">
    <dataValidation allowBlank="1" showInputMessage="1" showErrorMessage="1" promptTitle="FORMAT DATE" prompt="SAISIR LE DATE DE FIN DE TOURNOI AU FORMAT jj/mm" sqref="T8"/>
    <dataValidation allowBlank="1" showInputMessage="1" showErrorMessage="1" promptTitle="FORMAT DATE" prompt="SAISIR LE DATE DE DEBUT DE TOURNOI AU FORMAT jj/mm" sqref="T7"/>
    <dataValidation type="list" allowBlank="1" showInputMessage="1" showErrorMessage="1" prompt="CHOISIR L'ANNEE DANS LA LISTE" sqref="T6">
      <formula1>ANNEE</formula1>
    </dataValidation>
    <dataValidation type="list" allowBlank="1" showInputMessage="1" showErrorMessage="1" prompt="VEUILLEZ CHOISIR LE GENRE DU TOURNOI DANS LA LISTE" sqref="T9">
      <formula1>GENRE</formula1>
    </dataValidation>
    <dataValidation type="list" allowBlank="1" showInputMessage="1" showErrorMessage="1" prompt="CHOISIR LA  CATEGORIE DE TOURNOI DANS LA LISTE" sqref="T5">
      <formula1>TYPE</formula1>
    </dataValidation>
  </dataValidations>
  <pageMargins left="0.7" right="0.7" top="0.75" bottom="0.75" header="0.3" footer="0.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2:AZ66"/>
  <sheetViews>
    <sheetView zoomScaleNormal="100" workbookViewId="0">
      <selection activeCell="V29" sqref="V29"/>
    </sheetView>
  </sheetViews>
  <sheetFormatPr baseColWidth="10" defaultRowHeight="15" x14ac:dyDescent="0.25"/>
  <cols>
    <col min="1" max="2" width="3.7109375" style="19" customWidth="1"/>
    <col min="3" max="3" width="33.85546875" customWidth="1"/>
    <col min="4" max="8" width="6.7109375" style="58" customWidth="1"/>
    <col min="9" max="9" width="2.28515625" bestFit="1" customWidth="1"/>
    <col min="10" max="10" width="9.28515625" customWidth="1"/>
    <col min="11" max="16" width="3.7109375" customWidth="1"/>
    <col min="17" max="17" width="3.42578125" customWidth="1"/>
    <col min="18" max="18" width="3.5703125" customWidth="1"/>
    <col min="19" max="19" width="3.140625" customWidth="1"/>
    <col min="20" max="20" width="34.42578125" customWidth="1"/>
    <col min="21" max="21" width="5" bestFit="1" customWidth="1"/>
    <col min="22" max="24" width="3.7109375" customWidth="1"/>
    <col min="25" max="25" width="5" bestFit="1" customWidth="1"/>
    <col min="26" max="26" width="6.28515625" bestFit="1" customWidth="1"/>
    <col min="27" max="27" width="6" bestFit="1" customWidth="1"/>
    <col min="28" max="28" width="5" bestFit="1" customWidth="1"/>
    <col min="29" max="29" width="33.85546875" customWidth="1"/>
    <col min="30" max="30" width="5" bestFit="1" customWidth="1"/>
    <col min="31" max="35" width="3.7109375" customWidth="1"/>
    <col min="36" max="36" width="6" bestFit="1" customWidth="1"/>
    <col min="37" max="40" width="15.28515625" customWidth="1"/>
    <col min="41" max="41" width="3.7109375" customWidth="1"/>
    <col min="42" max="42" width="5" bestFit="1" customWidth="1"/>
    <col min="43" max="43" width="6.28515625" bestFit="1" customWidth="1"/>
    <col min="44" max="44" width="6" bestFit="1" customWidth="1"/>
    <col min="45" max="45" width="5" bestFit="1" customWidth="1"/>
    <col min="46" max="48" width="4.7109375" customWidth="1"/>
    <col min="49" max="49" width="21.85546875" customWidth="1"/>
  </cols>
  <sheetData>
    <row r="2" spans="1:52" x14ac:dyDescent="0.25">
      <c r="C2" s="236"/>
      <c r="D2" s="236"/>
      <c r="E2" s="236"/>
      <c r="F2" s="237" t="str">
        <f>EMARGEMENT!D2</f>
        <v>APPELATION TOURNOI</v>
      </c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1" t="str">
        <f>EMARGEMENT!N2</f>
        <v>ORGANISATEUR</v>
      </c>
      <c r="V2" s="231"/>
      <c r="W2" s="231"/>
      <c r="X2" s="231"/>
      <c r="Y2" s="231"/>
      <c r="Z2" s="231"/>
      <c r="AA2" s="231"/>
      <c r="AB2" s="231"/>
      <c r="AC2" s="228"/>
      <c r="AD2" s="228"/>
      <c r="AE2" s="228"/>
      <c r="AF2" s="228"/>
      <c r="AG2" s="228"/>
      <c r="AH2" s="228"/>
      <c r="AI2" s="228"/>
      <c r="AJ2" s="228"/>
    </row>
    <row r="3" spans="1:52" x14ac:dyDescent="0.25">
      <c r="C3" s="236"/>
      <c r="D3" s="236"/>
      <c r="E3" s="236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1"/>
      <c r="V3" s="231"/>
      <c r="W3" s="231"/>
      <c r="X3" s="231"/>
      <c r="Y3" s="231"/>
      <c r="Z3" s="231"/>
      <c r="AA3" s="231"/>
      <c r="AB3" s="231"/>
      <c r="AC3" s="228"/>
      <c r="AD3" s="228"/>
      <c r="AE3" s="228"/>
      <c r="AF3" s="228"/>
      <c r="AG3" s="228"/>
      <c r="AH3" s="228"/>
      <c r="AI3" s="228"/>
      <c r="AJ3" s="228"/>
    </row>
    <row r="4" spans="1:52" x14ac:dyDescent="0.25">
      <c r="C4" s="236"/>
      <c r="D4" s="236"/>
      <c r="E4" s="236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1"/>
      <c r="V4" s="231"/>
      <c r="W4" s="231"/>
      <c r="X4" s="231"/>
      <c r="Y4" s="231"/>
      <c r="Z4" s="231"/>
      <c r="AA4" s="231"/>
      <c r="AB4" s="231"/>
      <c r="AC4" s="228"/>
      <c r="AD4" s="228"/>
      <c r="AE4" s="228"/>
      <c r="AF4" s="228"/>
      <c r="AG4" s="228"/>
      <c r="AH4" s="228"/>
      <c r="AI4" s="228"/>
      <c r="AJ4" s="228"/>
    </row>
    <row r="5" spans="1:52" x14ac:dyDescent="0.25">
      <c r="C5" s="236"/>
      <c r="D5" s="236"/>
      <c r="E5" s="236"/>
      <c r="F5" s="239" t="str">
        <f>EMARGEMENT!D4</f>
        <v>LIEU</v>
      </c>
      <c r="G5" s="236"/>
      <c r="H5" s="236"/>
      <c r="I5" s="236"/>
      <c r="J5" s="236"/>
      <c r="K5" s="236"/>
      <c r="L5" s="236"/>
      <c r="M5" s="236"/>
      <c r="N5" s="236"/>
      <c r="O5" s="232" t="str">
        <f>EMARGEMENT!H4</f>
        <v>DATE</v>
      </c>
      <c r="P5" s="232"/>
      <c r="Q5" s="232"/>
      <c r="R5" s="232"/>
      <c r="S5" s="232"/>
      <c r="T5" s="126" t="str">
        <f>EMARGEMENT!M4</f>
        <v>GENRE</v>
      </c>
      <c r="U5" s="231"/>
      <c r="V5" s="231"/>
      <c r="W5" s="231"/>
      <c r="X5" s="231"/>
      <c r="Y5" s="231"/>
      <c r="Z5" s="231"/>
      <c r="AA5" s="231"/>
      <c r="AB5" s="231"/>
      <c r="AC5" s="228"/>
      <c r="AD5" s="228"/>
      <c r="AE5" s="228"/>
      <c r="AF5" s="228"/>
      <c r="AG5" s="228"/>
      <c r="AH5" s="228"/>
      <c r="AI5" s="228"/>
      <c r="AJ5" s="228"/>
    </row>
    <row r="6" spans="1:52" x14ac:dyDescent="0.25">
      <c r="C6" s="232" t="str">
        <f>EMARGEMENT!D5</f>
        <v>TYPE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28"/>
      <c r="AD6" s="228"/>
      <c r="AE6" s="228"/>
      <c r="AF6" s="228"/>
      <c r="AG6" s="228"/>
      <c r="AH6" s="228"/>
      <c r="AI6" s="228"/>
      <c r="AJ6" s="228"/>
    </row>
    <row r="7" spans="1:52" ht="15.75" thickBot="1" x14ac:dyDescent="0.3">
      <c r="AC7" s="228"/>
      <c r="AD7" s="228"/>
      <c r="AE7" s="228"/>
      <c r="AF7" s="228"/>
      <c r="AG7" s="228"/>
      <c r="AH7" s="228"/>
      <c r="AI7" s="228"/>
      <c r="AJ7" s="228"/>
    </row>
    <row r="8" spans="1:52" ht="15.75" thickBot="1" x14ac:dyDescent="0.3">
      <c r="A8" s="128"/>
      <c r="B8" s="128"/>
      <c r="C8" s="53" t="s">
        <v>10</v>
      </c>
      <c r="D8" s="59"/>
      <c r="E8" s="59"/>
      <c r="F8" s="59"/>
      <c r="G8" s="59"/>
      <c r="H8" s="59"/>
      <c r="I8" s="60"/>
      <c r="J8" s="233" t="s">
        <v>11</v>
      </c>
      <c r="K8" s="234"/>
      <c r="L8" s="234"/>
      <c r="M8" s="234"/>
      <c r="N8" s="234"/>
      <c r="O8" s="234"/>
      <c r="P8" s="235"/>
      <c r="Q8" s="1"/>
      <c r="T8" s="233" t="s">
        <v>33</v>
      </c>
      <c r="U8" s="234"/>
      <c r="V8" s="234"/>
      <c r="W8" s="234"/>
      <c r="X8" s="235"/>
      <c r="Y8" s="64"/>
      <c r="Z8" s="64"/>
      <c r="AA8" s="64"/>
      <c r="AB8" s="65"/>
      <c r="AC8" s="228"/>
      <c r="AD8" s="228"/>
      <c r="AE8" s="228"/>
      <c r="AF8" s="228"/>
      <c r="AG8" s="228"/>
      <c r="AH8" s="228"/>
      <c r="AI8" s="228"/>
      <c r="AJ8" s="228"/>
      <c r="AZ8" s="19"/>
    </row>
    <row r="9" spans="1:52" ht="15.75" thickBot="1" x14ac:dyDescent="0.3">
      <c r="A9" s="128"/>
      <c r="B9" s="128"/>
      <c r="C9" s="3"/>
      <c r="D9" s="59"/>
      <c r="E9" s="59"/>
      <c r="F9" s="59"/>
      <c r="G9" s="59"/>
      <c r="H9" s="59"/>
      <c r="I9" s="240"/>
      <c r="J9" s="240"/>
      <c r="K9" s="240"/>
      <c r="L9" s="240"/>
      <c r="M9" s="240"/>
      <c r="N9" s="240"/>
      <c r="O9" s="240"/>
      <c r="P9" s="240"/>
      <c r="Q9" s="1"/>
      <c r="T9" s="14"/>
      <c r="U9" s="1"/>
      <c r="V9" s="128"/>
      <c r="W9" s="128"/>
      <c r="X9" s="1"/>
      <c r="Y9" s="1"/>
      <c r="Z9" s="1"/>
      <c r="AA9" s="1"/>
      <c r="AB9" s="1"/>
      <c r="AC9" s="228"/>
      <c r="AD9" s="228"/>
      <c r="AE9" s="228"/>
      <c r="AF9" s="228"/>
      <c r="AG9" s="228"/>
      <c r="AH9" s="228"/>
      <c r="AI9" s="228"/>
      <c r="AJ9" s="228"/>
    </row>
    <row r="10" spans="1:52" ht="15.75" thickBot="1" x14ac:dyDescent="0.3">
      <c r="A10" s="128"/>
      <c r="B10" s="128"/>
      <c r="C10" s="4"/>
      <c r="D10" s="230" t="s">
        <v>48</v>
      </c>
      <c r="E10" s="230"/>
      <c r="F10" s="130" t="s">
        <v>49</v>
      </c>
      <c r="G10" s="130" t="s">
        <v>50</v>
      </c>
      <c r="H10" s="130" t="s">
        <v>59</v>
      </c>
      <c r="I10" s="1"/>
      <c r="J10" s="5" t="s">
        <v>12</v>
      </c>
      <c r="K10" s="241" t="s">
        <v>13</v>
      </c>
      <c r="L10" s="241"/>
      <c r="M10" s="241" t="s">
        <v>14</v>
      </c>
      <c r="N10" s="241"/>
      <c r="O10" s="241" t="s">
        <v>32</v>
      </c>
      <c r="P10" s="241"/>
      <c r="Q10" s="1"/>
      <c r="T10" s="67" t="str">
        <f>C30</f>
        <v/>
      </c>
      <c r="U10" s="34" t="s">
        <v>12</v>
      </c>
      <c r="V10" s="129" t="s">
        <v>35</v>
      </c>
      <c r="W10" s="129" t="s">
        <v>36</v>
      </c>
      <c r="X10" s="54" t="s">
        <v>15</v>
      </c>
      <c r="Y10" s="63" t="s">
        <v>49</v>
      </c>
      <c r="Z10" s="63" t="s">
        <v>50</v>
      </c>
      <c r="AA10" s="63" t="s">
        <v>59</v>
      </c>
      <c r="AB10" s="39"/>
      <c r="AC10" s="228"/>
      <c r="AD10" s="228"/>
      <c r="AE10" s="228"/>
      <c r="AF10" s="228"/>
      <c r="AG10" s="228"/>
      <c r="AH10" s="228"/>
      <c r="AI10" s="228"/>
      <c r="AJ10" s="228"/>
    </row>
    <row r="11" spans="1:52" x14ac:dyDescent="0.25">
      <c r="A11" s="128"/>
      <c r="B11" s="20"/>
      <c r="C11" s="8"/>
      <c r="D11" s="180" t="s">
        <v>141</v>
      </c>
      <c r="E11" s="26" t="s">
        <v>16</v>
      </c>
      <c r="F11" s="84" t="s">
        <v>52</v>
      </c>
      <c r="G11" s="162" t="s">
        <v>57</v>
      </c>
      <c r="H11" s="163" t="s">
        <v>88</v>
      </c>
      <c r="I11" s="9"/>
      <c r="J11" s="218" t="str">
        <f>CONCATENATE(SCORE!K8," / ",SCORE!M8)</f>
        <v>0 / 0</v>
      </c>
      <c r="K11" s="166"/>
      <c r="L11" s="166"/>
      <c r="M11" s="166"/>
      <c r="N11" s="166"/>
      <c r="O11" s="166"/>
      <c r="P11" s="166"/>
      <c r="Q11" s="1"/>
      <c r="S11" s="22"/>
      <c r="T11" s="28" t="s">
        <v>41</v>
      </c>
      <c r="U11" s="29" t="str">
        <f>IF(V11=V12,"",SUM(IF(V11&gt;V12,1,0),IF(W11&gt;W12,1,0),IF(X11&lt;=X12,0,1)))</f>
        <v/>
      </c>
      <c r="V11" s="206"/>
      <c r="W11" s="206"/>
      <c r="X11" s="207"/>
      <c r="Y11" s="167"/>
      <c r="Z11" s="167"/>
      <c r="AA11" s="167"/>
      <c r="AB11" s="30"/>
      <c r="AC11" s="228"/>
      <c r="AD11" s="228"/>
      <c r="AE11" s="228"/>
      <c r="AF11" s="228"/>
      <c r="AG11" s="228"/>
      <c r="AH11" s="228"/>
      <c r="AI11" s="228"/>
      <c r="AJ11" s="228"/>
    </row>
    <row r="12" spans="1:52" ht="15.75" thickBot="1" x14ac:dyDescent="0.3">
      <c r="A12" s="229" t="s">
        <v>18</v>
      </c>
      <c r="B12" s="178" t="s">
        <v>133</v>
      </c>
      <c r="C12" s="68" t="str">
        <f>CONCATENATE(EMARGEMENT!C10," / ",EMARGEMENT!G10)</f>
        <v>T / 1</v>
      </c>
      <c r="D12" s="180" t="s">
        <v>142</v>
      </c>
      <c r="E12" s="26" t="s">
        <v>21</v>
      </c>
      <c r="F12" s="84" t="s">
        <v>53</v>
      </c>
      <c r="G12" s="162" t="s">
        <v>57</v>
      </c>
      <c r="H12" s="163" t="s">
        <v>89</v>
      </c>
      <c r="I12" s="9"/>
      <c r="J12" s="218" t="str">
        <f>CONCATENATE(SCORE!K10," / ",SCORE!M10)</f>
        <v>0 / 0</v>
      </c>
      <c r="K12" s="166"/>
      <c r="L12" s="166"/>
      <c r="M12" s="166"/>
      <c r="N12" s="166"/>
      <c r="O12" s="166"/>
      <c r="P12" s="166"/>
      <c r="Q12" s="1"/>
      <c r="S12" s="22"/>
      <c r="T12" s="11" t="s">
        <v>39</v>
      </c>
      <c r="U12" s="29" t="str">
        <f>IF(V11=V12,"",SUM(IF(V11&lt;V12,1,0),IF(W11&lt;W12,1,0),IF(X11&gt;=X12,0,1)))</f>
        <v/>
      </c>
      <c r="V12" s="206"/>
      <c r="W12" s="206"/>
      <c r="X12" s="208"/>
      <c r="Y12" s="167"/>
      <c r="Z12" s="167"/>
      <c r="AA12" s="167"/>
      <c r="AB12" s="32"/>
      <c r="AJ12" s="22"/>
      <c r="AK12" s="22"/>
    </row>
    <row r="13" spans="1:52" ht="15.75" thickBot="1" x14ac:dyDescent="0.3">
      <c r="A13" s="229"/>
      <c r="B13" s="178" t="s">
        <v>134</v>
      </c>
      <c r="C13" s="68" t="str">
        <f>CONCATENATE(EMARGEMENT!C13," / ",EMARGEMENT!G13)</f>
        <v>T / 4</v>
      </c>
      <c r="D13" s="180" t="s">
        <v>143</v>
      </c>
      <c r="E13" s="26" t="s">
        <v>17</v>
      </c>
      <c r="F13" s="84" t="s">
        <v>51</v>
      </c>
      <c r="G13" s="162" t="s">
        <v>57</v>
      </c>
      <c r="H13" s="163" t="s">
        <v>88</v>
      </c>
      <c r="I13" s="9"/>
      <c r="J13" s="218" t="str">
        <f>CONCATENATE(SCORE!K12," / ",SCORE!M12)</f>
        <v>0 / 0</v>
      </c>
      <c r="K13" s="166"/>
      <c r="L13" s="166"/>
      <c r="M13" s="166"/>
      <c r="N13" s="166"/>
      <c r="O13" s="166"/>
      <c r="P13" s="166"/>
      <c r="Q13" s="1"/>
      <c r="T13" s="66" t="str">
        <f>C40</f>
        <v/>
      </c>
      <c r="U13" s="1"/>
      <c r="V13" s="209"/>
      <c r="W13" s="209"/>
      <c r="X13" s="210"/>
      <c r="Y13" s="87"/>
      <c r="Z13" s="87"/>
      <c r="AA13" s="87"/>
      <c r="AB13" s="7"/>
      <c r="AJ13" s="22"/>
      <c r="AK13" s="22"/>
    </row>
    <row r="14" spans="1:52" x14ac:dyDescent="0.25">
      <c r="A14" s="229"/>
      <c r="B14" s="178" t="s">
        <v>135</v>
      </c>
      <c r="C14" s="68" t="str">
        <f>CONCATENATE(EMARGEMENT!C14," / ",EMARGEMENT!G14)</f>
        <v>T / 5</v>
      </c>
      <c r="D14" s="180" t="s">
        <v>144</v>
      </c>
      <c r="E14" s="26" t="s">
        <v>22</v>
      </c>
      <c r="F14" s="84" t="s">
        <v>54</v>
      </c>
      <c r="G14" s="162" t="s">
        <v>57</v>
      </c>
      <c r="H14" s="163" t="s">
        <v>90</v>
      </c>
      <c r="I14" s="9"/>
      <c r="J14" s="218" t="str">
        <f>CONCATENATE(SCORE!K14," / ",SCORE!M14)</f>
        <v>0 / 0</v>
      </c>
      <c r="K14" s="166"/>
      <c r="L14" s="166"/>
      <c r="M14" s="166"/>
      <c r="N14" s="166"/>
      <c r="O14" s="166"/>
      <c r="P14" s="166"/>
      <c r="Q14" s="1"/>
      <c r="T14" s="35"/>
      <c r="U14" s="35"/>
      <c r="V14" s="211"/>
      <c r="W14" s="211"/>
      <c r="X14" s="212"/>
      <c r="Y14" s="88"/>
      <c r="Z14" s="88"/>
      <c r="AA14" s="88"/>
      <c r="AB14" s="35"/>
      <c r="AJ14" s="22"/>
      <c r="AK14" s="22"/>
    </row>
    <row r="15" spans="1:52" ht="15.75" thickBot="1" x14ac:dyDescent="0.3">
      <c r="A15" s="229"/>
      <c r="B15" s="178" t="s">
        <v>136</v>
      </c>
      <c r="C15" s="68" t="str">
        <f>CONCATENATE(EMARGEMENT!C17," / ",EMARGEMENT!G17)</f>
        <v>T / 8</v>
      </c>
      <c r="D15" s="180" t="s">
        <v>145</v>
      </c>
      <c r="E15" s="26" t="s">
        <v>19</v>
      </c>
      <c r="F15" s="84" t="s">
        <v>55</v>
      </c>
      <c r="G15" s="162" t="s">
        <v>57</v>
      </c>
      <c r="H15" s="163" t="s">
        <v>91</v>
      </c>
      <c r="I15" s="9"/>
      <c r="J15" s="218" t="str">
        <f>CONCATENATE(SCORE!K16," / ",SCORE!M16)</f>
        <v>0 / 0</v>
      </c>
      <c r="K15" s="166"/>
      <c r="L15" s="166"/>
      <c r="M15" s="166"/>
      <c r="N15" s="166"/>
      <c r="O15" s="166"/>
      <c r="P15" s="166"/>
      <c r="Q15" s="1"/>
      <c r="T15" s="35"/>
      <c r="U15" s="1"/>
      <c r="V15" s="209"/>
      <c r="W15" s="209"/>
      <c r="X15" s="213"/>
      <c r="Y15" s="87"/>
      <c r="Z15" s="87"/>
      <c r="AA15" s="87"/>
      <c r="AB15" s="7"/>
      <c r="AJ15" s="22"/>
      <c r="AK15" s="22"/>
    </row>
    <row r="16" spans="1:52" ht="15.75" thickBot="1" x14ac:dyDescent="0.3">
      <c r="A16" s="128"/>
      <c r="B16" s="179"/>
      <c r="C16" s="11"/>
      <c r="D16" s="180" t="s">
        <v>146</v>
      </c>
      <c r="E16" s="26" t="s">
        <v>24</v>
      </c>
      <c r="F16" s="84" t="s">
        <v>56</v>
      </c>
      <c r="G16" s="162" t="s">
        <v>57</v>
      </c>
      <c r="H16" s="163" t="s">
        <v>90</v>
      </c>
      <c r="I16" s="9"/>
      <c r="J16" s="218" t="str">
        <f>CONCATENATE(SCORE!K18," / ",SCORE!M18)</f>
        <v>0 / 0</v>
      </c>
      <c r="K16" s="166"/>
      <c r="L16" s="166"/>
      <c r="M16" s="166"/>
      <c r="N16" s="166"/>
      <c r="O16" s="166"/>
      <c r="P16" s="166"/>
      <c r="Q16" s="1"/>
      <c r="T16" s="66" t="str">
        <f>C32</f>
        <v/>
      </c>
      <c r="U16" s="34" t="s">
        <v>12</v>
      </c>
      <c r="V16" s="5" t="s">
        <v>35</v>
      </c>
      <c r="W16" s="5" t="s">
        <v>36</v>
      </c>
      <c r="X16" s="5" t="s">
        <v>15</v>
      </c>
      <c r="Y16" s="89" t="s">
        <v>49</v>
      </c>
      <c r="Z16" s="89" t="s">
        <v>50</v>
      </c>
      <c r="AA16" s="89" t="s">
        <v>59</v>
      </c>
      <c r="AB16" s="39"/>
      <c r="AJ16" s="22"/>
      <c r="AK16" s="22"/>
    </row>
    <row r="17" spans="1:52" ht="15.75" thickBot="1" x14ac:dyDescent="0.3">
      <c r="A17" s="128"/>
      <c r="B17" s="179"/>
      <c r="C17" s="14"/>
      <c r="D17" s="57"/>
      <c r="E17" s="57"/>
      <c r="F17" s="85"/>
      <c r="G17" s="164"/>
      <c r="H17" s="165"/>
      <c r="I17" s="9"/>
      <c r="J17" s="218"/>
      <c r="K17" s="17"/>
      <c r="L17" s="17"/>
      <c r="M17" s="17"/>
      <c r="N17" s="17"/>
      <c r="O17" s="17"/>
      <c r="P17" s="17"/>
      <c r="Q17" s="1"/>
      <c r="S17" s="22"/>
      <c r="T17" s="52" t="s">
        <v>42</v>
      </c>
      <c r="U17" s="29" t="str">
        <f>IF(V17=V18,"",SUM(IF(V17&gt;V18,1,0),IF(W17&gt;W18,1,0),IF(X17&lt;=X18,0,1)))</f>
        <v/>
      </c>
      <c r="V17" s="206"/>
      <c r="W17" s="206"/>
      <c r="X17" s="214"/>
      <c r="Y17" s="167"/>
      <c r="Z17" s="167"/>
      <c r="AA17" s="167"/>
      <c r="AB17" s="42"/>
      <c r="AJ17" s="22"/>
      <c r="AK17" s="22"/>
    </row>
    <row r="18" spans="1:52" ht="15.75" thickBot="1" x14ac:dyDescent="0.3">
      <c r="A18" s="128"/>
      <c r="B18" s="179"/>
      <c r="C18" s="18"/>
      <c r="D18" s="180" t="s">
        <v>147</v>
      </c>
      <c r="E18" s="26" t="s">
        <v>25</v>
      </c>
      <c r="F18" s="84" t="s">
        <v>52</v>
      </c>
      <c r="G18" s="162" t="s">
        <v>58</v>
      </c>
      <c r="H18" s="163" t="s">
        <v>92</v>
      </c>
      <c r="I18" s="9"/>
      <c r="J18" s="218" t="str">
        <f>CONCATENATE(SCORE!K9," / ",SCORE!M9)</f>
        <v>0 / 0</v>
      </c>
      <c r="K18" s="166"/>
      <c r="L18" s="166"/>
      <c r="M18" s="166"/>
      <c r="N18" s="166"/>
      <c r="O18" s="166"/>
      <c r="P18" s="166"/>
      <c r="Q18" s="1"/>
      <c r="S18" s="22"/>
      <c r="T18" s="11" t="s">
        <v>38</v>
      </c>
      <c r="U18" s="29" t="str">
        <f>IF(V17=V18,"",SUM(IF(V17&lt;V18,1,0),IF(W17&lt;W18,1,0),IF(X17&gt;=X18,0,1)))</f>
        <v/>
      </c>
      <c r="V18" s="206"/>
      <c r="W18" s="206"/>
      <c r="X18" s="215"/>
      <c r="Y18" s="167"/>
      <c r="Z18" s="167"/>
      <c r="AA18" s="167"/>
      <c r="AB18" s="35"/>
      <c r="AJ18" s="22"/>
      <c r="AK18" s="22"/>
      <c r="AZ18" s="19"/>
    </row>
    <row r="19" spans="1:52" ht="15.75" thickBot="1" x14ac:dyDescent="0.3">
      <c r="A19" s="229" t="s">
        <v>23</v>
      </c>
      <c r="B19" s="178" t="s">
        <v>137</v>
      </c>
      <c r="C19" s="68" t="str">
        <f>CONCATENATE(EMARGEMENT!C11," / ",EMARGEMENT!G11)</f>
        <v>T / 2</v>
      </c>
      <c r="D19" s="180" t="s">
        <v>148</v>
      </c>
      <c r="E19" s="26" t="s">
        <v>26</v>
      </c>
      <c r="F19" s="84" t="s">
        <v>53</v>
      </c>
      <c r="G19" s="162" t="s">
        <v>58</v>
      </c>
      <c r="H19" s="163" t="s">
        <v>93</v>
      </c>
      <c r="I19" s="9"/>
      <c r="J19" s="218" t="str">
        <f>CONCATENATE(SCORE!K11," / ",SCORE!M11)</f>
        <v>0 / 0</v>
      </c>
      <c r="K19" s="166"/>
      <c r="L19" s="166"/>
      <c r="M19" s="166"/>
      <c r="N19" s="166"/>
      <c r="O19" s="166"/>
      <c r="P19" s="166"/>
      <c r="Q19" s="1"/>
      <c r="T19" s="66" t="str">
        <f>C38</f>
        <v/>
      </c>
      <c r="U19" s="7"/>
      <c r="V19" s="216"/>
      <c r="W19" s="216"/>
      <c r="X19" s="12"/>
      <c r="Y19" s="87"/>
      <c r="Z19" s="87"/>
      <c r="AA19" s="87"/>
      <c r="AB19" s="7"/>
      <c r="AJ19" s="22"/>
      <c r="AK19" s="22"/>
    </row>
    <row r="20" spans="1:52" x14ac:dyDescent="0.25">
      <c r="A20" s="229"/>
      <c r="B20" s="178" t="s">
        <v>138</v>
      </c>
      <c r="C20" s="68" t="str">
        <f>CONCATENATE(EMARGEMENT!C12," / ",EMARGEMENT!G12)</f>
        <v>T / 3</v>
      </c>
      <c r="D20" s="180" t="s">
        <v>149</v>
      </c>
      <c r="E20" s="26" t="s">
        <v>27</v>
      </c>
      <c r="F20" s="84" t="s">
        <v>51</v>
      </c>
      <c r="G20" s="162" t="s">
        <v>58</v>
      </c>
      <c r="H20" s="163" t="s">
        <v>94</v>
      </c>
      <c r="I20" s="9"/>
      <c r="J20" s="218" t="str">
        <f>CONCATENATE(SCORE!K13," / ",SCORE!M13)</f>
        <v>0 / 0</v>
      </c>
      <c r="K20" s="166"/>
      <c r="L20" s="166"/>
      <c r="M20" s="166"/>
      <c r="N20" s="166"/>
      <c r="O20" s="166"/>
      <c r="P20" s="166"/>
      <c r="Q20" s="1"/>
      <c r="T20" s="7"/>
      <c r="U20" s="1"/>
      <c r="V20" s="209"/>
      <c r="W20" s="209"/>
      <c r="X20" s="217"/>
      <c r="Y20" s="90"/>
      <c r="Z20" s="90"/>
      <c r="AA20" s="90"/>
      <c r="AB20" s="1"/>
      <c r="AJ20" s="22"/>
      <c r="AK20" s="22"/>
    </row>
    <row r="21" spans="1:52" ht="15.75" thickBot="1" x14ac:dyDescent="0.3">
      <c r="A21" s="229"/>
      <c r="B21" s="178" t="s">
        <v>139</v>
      </c>
      <c r="C21" s="68" t="str">
        <f>CONCATENATE(EMARGEMENT!C15," / ",EMARGEMENT!G15)</f>
        <v>T / 6</v>
      </c>
      <c r="D21" s="180" t="s">
        <v>150</v>
      </c>
      <c r="E21" s="26" t="s">
        <v>28</v>
      </c>
      <c r="F21" s="84" t="s">
        <v>54</v>
      </c>
      <c r="G21" s="162" t="s">
        <v>58</v>
      </c>
      <c r="H21" s="163" t="s">
        <v>95</v>
      </c>
      <c r="I21" s="9"/>
      <c r="J21" s="218" t="str">
        <f>CONCATENATE(SCORE!K15," / ",SCORE!M15)</f>
        <v>0 / 0</v>
      </c>
      <c r="K21" s="166"/>
      <c r="L21" s="166"/>
      <c r="M21" s="166"/>
      <c r="N21" s="166"/>
      <c r="O21" s="166"/>
      <c r="P21" s="166"/>
      <c r="Q21" s="1"/>
      <c r="T21" s="35"/>
      <c r="U21" s="35"/>
      <c r="V21" s="211"/>
      <c r="W21" s="211"/>
      <c r="X21" s="212"/>
      <c r="Y21" s="88"/>
      <c r="Z21" s="88"/>
      <c r="AA21" s="88"/>
      <c r="AB21" s="35"/>
      <c r="AJ21" s="22"/>
      <c r="AK21" s="22"/>
    </row>
    <row r="22" spans="1:52" ht="15.75" thickBot="1" x14ac:dyDescent="0.3">
      <c r="A22" s="229"/>
      <c r="B22" s="178" t="s">
        <v>140</v>
      </c>
      <c r="C22" s="68" t="str">
        <f>CONCATENATE(EMARGEMENT!C16," / ",EMARGEMENT!G16)</f>
        <v>T / 7</v>
      </c>
      <c r="D22" s="180" t="s">
        <v>151</v>
      </c>
      <c r="E22" s="26" t="s">
        <v>29</v>
      </c>
      <c r="F22" s="84" t="s">
        <v>55</v>
      </c>
      <c r="G22" s="162" t="s">
        <v>58</v>
      </c>
      <c r="H22" s="163" t="s">
        <v>96</v>
      </c>
      <c r="I22" s="9"/>
      <c r="J22" s="218" t="str">
        <f>CONCATENATE(SCORE!K17," / ",SCORE!M17)</f>
        <v>0 / 0</v>
      </c>
      <c r="K22" s="166"/>
      <c r="L22" s="166"/>
      <c r="M22" s="166"/>
      <c r="N22" s="166"/>
      <c r="O22" s="166"/>
      <c r="P22" s="166"/>
      <c r="Q22" s="1"/>
      <c r="T22" s="67" t="str">
        <f>C31</f>
        <v/>
      </c>
      <c r="U22" s="34" t="s">
        <v>12</v>
      </c>
      <c r="V22" s="5" t="s">
        <v>35</v>
      </c>
      <c r="W22" s="5" t="s">
        <v>36</v>
      </c>
      <c r="X22" s="5" t="s">
        <v>15</v>
      </c>
      <c r="Y22" s="89" t="s">
        <v>49</v>
      </c>
      <c r="Z22" s="89" t="s">
        <v>50</v>
      </c>
      <c r="AA22" s="89" t="s">
        <v>59</v>
      </c>
      <c r="AB22" s="39"/>
      <c r="AJ22" s="22"/>
      <c r="AK22" s="22"/>
    </row>
    <row r="23" spans="1:52" ht="15.75" thickBot="1" x14ac:dyDescent="0.3">
      <c r="A23" s="128"/>
      <c r="B23" s="20"/>
      <c r="C23" s="11"/>
      <c r="D23" s="180" t="s">
        <v>152</v>
      </c>
      <c r="E23" s="26" t="s">
        <v>30</v>
      </c>
      <c r="F23" s="84" t="s">
        <v>56</v>
      </c>
      <c r="G23" s="162" t="s">
        <v>58</v>
      </c>
      <c r="H23" s="163" t="s">
        <v>95</v>
      </c>
      <c r="I23" s="9"/>
      <c r="J23" s="218" t="str">
        <f>CONCATENATE(SCORE!K19," / ",SCORE!M19)</f>
        <v>0 / 0</v>
      </c>
      <c r="K23" s="166"/>
      <c r="L23" s="166"/>
      <c r="M23" s="166"/>
      <c r="N23" s="166"/>
      <c r="O23" s="166"/>
      <c r="P23" s="166"/>
      <c r="Q23" s="1"/>
      <c r="S23" s="22"/>
      <c r="T23" s="28" t="s">
        <v>43</v>
      </c>
      <c r="U23" s="29" t="str">
        <f>IF(V23=V24,"",SUM(IF(V23&gt;V24,1,0),IF(W23&gt;W24,1,0),IF(X23&lt;=X24,0,1)))</f>
        <v/>
      </c>
      <c r="V23" s="206"/>
      <c r="W23" s="206"/>
      <c r="X23" s="214"/>
      <c r="Y23" s="167"/>
      <c r="Z23" s="167"/>
      <c r="AA23" s="167"/>
      <c r="AB23" s="42"/>
      <c r="AJ23" s="22"/>
      <c r="AK23" s="22"/>
    </row>
    <row r="24" spans="1:52" ht="15.75" thickBot="1" x14ac:dyDescent="0.3">
      <c r="A24" s="128"/>
      <c r="B24" s="20"/>
      <c r="C24" s="14"/>
      <c r="D24" s="230" t="s">
        <v>48</v>
      </c>
      <c r="E24" s="230"/>
      <c r="F24" s="130" t="s">
        <v>49</v>
      </c>
      <c r="G24" s="130" t="s">
        <v>50</v>
      </c>
      <c r="H24" s="130" t="s">
        <v>59</v>
      </c>
      <c r="I24" s="9"/>
      <c r="J24" s="16"/>
      <c r="K24" s="17"/>
      <c r="L24" s="17"/>
      <c r="M24" s="17"/>
      <c r="N24" s="17"/>
      <c r="O24" s="17"/>
      <c r="P24" s="17"/>
      <c r="Q24" s="1"/>
      <c r="R24" s="12"/>
      <c r="S24" s="22"/>
      <c r="T24" s="11" t="s">
        <v>40</v>
      </c>
      <c r="U24" s="29" t="str">
        <f>IF(V23=V24,"",SUM(IF(V23&lt;V24,1,0),IF(W23&lt;W24,1,0),IF(X23&gt;=X24,0,1)))</f>
        <v/>
      </c>
      <c r="V24" s="206"/>
      <c r="W24" s="206"/>
      <c r="X24" s="215"/>
      <c r="Y24" s="167"/>
      <c r="Z24" s="167"/>
      <c r="AA24" s="167"/>
      <c r="AB24" s="35"/>
      <c r="AJ24" s="22"/>
      <c r="AK24" s="22"/>
    </row>
    <row r="25" spans="1:52" ht="15.75" thickBot="1" x14ac:dyDescent="0.3">
      <c r="J25" s="132" t="s">
        <v>97</v>
      </c>
      <c r="K25" s="132"/>
      <c r="L25" s="132"/>
      <c r="M25" s="132"/>
      <c r="N25" s="132"/>
      <c r="O25" s="132"/>
      <c r="P25" s="132"/>
      <c r="Q25" s="132"/>
      <c r="T25" s="66" t="str">
        <f>C39</f>
        <v/>
      </c>
      <c r="U25" s="1"/>
      <c r="V25" s="209"/>
      <c r="W25" s="209"/>
      <c r="X25" s="217"/>
      <c r="Y25" s="90"/>
      <c r="Z25" s="90"/>
      <c r="AA25" s="90"/>
      <c r="AB25" s="1"/>
      <c r="AJ25" s="22"/>
      <c r="AK25" s="39"/>
    </row>
    <row r="26" spans="1:52" ht="15.75" thickBot="1" x14ac:dyDescent="0.3">
      <c r="B26" s="233" t="s">
        <v>31</v>
      </c>
      <c r="C26" s="235"/>
      <c r="D26"/>
      <c r="J26" s="132" t="s">
        <v>98</v>
      </c>
      <c r="K26" s="132"/>
      <c r="L26" s="132"/>
      <c r="M26" s="132"/>
      <c r="N26" s="132"/>
      <c r="O26" s="132"/>
      <c r="P26" s="132"/>
      <c r="Q26" s="132"/>
      <c r="T26" s="35"/>
      <c r="U26" s="35"/>
      <c r="V26" s="211"/>
      <c r="W26" s="211"/>
      <c r="X26" s="212"/>
      <c r="Y26" s="88"/>
      <c r="Z26" s="88"/>
      <c r="AA26" s="88"/>
      <c r="AB26" s="35"/>
      <c r="AJ26" s="22"/>
      <c r="AK26" s="22"/>
    </row>
    <row r="27" spans="1:52" ht="15.75" thickBot="1" x14ac:dyDescent="0.3">
      <c r="B27" s="7"/>
      <c r="C27" s="21"/>
      <c r="D27"/>
      <c r="T27" s="13"/>
      <c r="U27" s="1"/>
      <c r="V27" s="209"/>
      <c r="W27" s="209"/>
      <c r="X27" s="217"/>
      <c r="Y27" s="90"/>
      <c r="Z27" s="90"/>
      <c r="AA27" s="90"/>
      <c r="AB27" s="1"/>
      <c r="AJ27" s="22"/>
      <c r="AK27" s="22"/>
    </row>
    <row r="28" spans="1:52" ht="15.75" thickBot="1" x14ac:dyDescent="0.3">
      <c r="B28" s="1"/>
      <c r="C28" s="6"/>
      <c r="D28"/>
      <c r="T28" s="66" t="str">
        <f>C33</f>
        <v/>
      </c>
      <c r="U28" s="34" t="s">
        <v>12</v>
      </c>
      <c r="V28" s="5" t="s">
        <v>35</v>
      </c>
      <c r="W28" s="5" t="s">
        <v>36</v>
      </c>
      <c r="X28" s="5" t="s">
        <v>15</v>
      </c>
      <c r="Y28" s="89" t="s">
        <v>49</v>
      </c>
      <c r="Z28" s="89" t="s">
        <v>50</v>
      </c>
      <c r="AA28" s="89" t="s">
        <v>59</v>
      </c>
      <c r="AB28" s="39"/>
      <c r="AJ28" s="22"/>
      <c r="AK28" s="22"/>
    </row>
    <row r="29" spans="1:52" x14ac:dyDescent="0.25">
      <c r="B29" s="1"/>
      <c r="C29" s="7"/>
      <c r="D29"/>
      <c r="I29" s="243" t="s">
        <v>47</v>
      </c>
      <c r="J29" s="243"/>
      <c r="K29" s="244"/>
      <c r="L29" s="227"/>
      <c r="M29" s="22"/>
      <c r="S29" s="22"/>
      <c r="T29" s="28" t="s">
        <v>44</v>
      </c>
      <c r="U29" s="29" t="str">
        <f>IF(V29=V30,"",SUM(IF(V29&gt;V30,1,0),IF(W29&gt;W30,1,0),IF(X29&lt;=X30,0,1)))</f>
        <v/>
      </c>
      <c r="V29" s="206"/>
      <c r="W29" s="206"/>
      <c r="X29" s="214"/>
      <c r="Y29" s="167"/>
      <c r="Z29" s="167"/>
      <c r="AA29" s="167"/>
      <c r="AB29" s="42"/>
      <c r="AJ29" s="22"/>
      <c r="AK29" s="22"/>
    </row>
    <row r="30" spans="1:52" ht="15.75" thickBot="1" x14ac:dyDescent="0.3">
      <c r="B30" s="61">
        <v>1</v>
      </c>
      <c r="C30" s="10" t="str">
        <f>SCORE!AJ8</f>
        <v/>
      </c>
      <c r="D30"/>
      <c r="I30" s="127">
        <v>1</v>
      </c>
      <c r="J30" s="226" t="str">
        <f>AK47</f>
        <v xml:space="preserve"> </v>
      </c>
      <c r="K30" s="227"/>
      <c r="L30" s="227"/>
      <c r="M30" s="227"/>
      <c r="S30" s="22"/>
      <c r="T30" s="11" t="s">
        <v>45</v>
      </c>
      <c r="U30" s="29" t="str">
        <f>IF(V29=V30,"",SUM(IF(V29&lt;V30,1,0),IF(W29&lt;W30,1,0),IF(X29&gt;=X30,0,1)))</f>
        <v/>
      </c>
      <c r="V30" s="206"/>
      <c r="W30" s="206"/>
      <c r="X30" s="215"/>
      <c r="Y30" s="167"/>
      <c r="Z30" s="167"/>
      <c r="AA30" s="167"/>
      <c r="AB30" s="35"/>
    </row>
    <row r="31" spans="1:52" ht="15.75" customHeight="1" thickBot="1" x14ac:dyDescent="0.3">
      <c r="B31" s="62">
        <v>2</v>
      </c>
      <c r="C31" s="10" t="str">
        <f>SCORE!AJ9</f>
        <v/>
      </c>
      <c r="D31"/>
      <c r="I31" s="127">
        <v>2</v>
      </c>
      <c r="J31" s="226" t="str">
        <f>IF(AD47=AD48," ",IF(AD47&lt;AD48,AC41,AC54))</f>
        <v xml:space="preserve"> </v>
      </c>
      <c r="K31" s="227"/>
      <c r="L31" s="227"/>
      <c r="M31" s="227"/>
      <c r="T31" s="67" t="str">
        <f>C37</f>
        <v/>
      </c>
      <c r="U31" s="13"/>
      <c r="V31" s="32"/>
      <c r="W31" s="32"/>
      <c r="X31" s="13"/>
      <c r="Y31" s="91"/>
      <c r="Z31" s="91"/>
      <c r="AA31" s="91"/>
      <c r="AB31" s="13"/>
    </row>
    <row r="32" spans="1:52" x14ac:dyDescent="0.25">
      <c r="B32" s="62">
        <v>3</v>
      </c>
      <c r="C32" s="10" t="str">
        <f>SCORE!AJ10</f>
        <v/>
      </c>
      <c r="D32"/>
      <c r="I32" s="127">
        <v>3</v>
      </c>
      <c r="J32" s="226" t="str">
        <f>AK62</f>
        <v xml:space="preserve"> </v>
      </c>
      <c r="K32" s="227"/>
      <c r="L32" s="227"/>
      <c r="M32" s="227"/>
      <c r="T32" s="14"/>
      <c r="U32" s="1"/>
      <c r="V32" s="128"/>
      <c r="W32" s="128"/>
      <c r="X32" s="1"/>
      <c r="Y32" s="92"/>
      <c r="Z32" s="92"/>
      <c r="AA32" s="92"/>
      <c r="AB32" s="1"/>
    </row>
    <row r="33" spans="2:40" x14ac:dyDescent="0.25">
      <c r="B33" s="61">
        <v>4</v>
      </c>
      <c r="C33" s="10" t="str">
        <f>SCORE!AJ11</f>
        <v/>
      </c>
      <c r="D33"/>
      <c r="I33" s="127">
        <v>4</v>
      </c>
      <c r="J33" s="226" t="str">
        <f>IF(AD62=AD63," ",IF(AD62&lt;AD63,AC59,AC65))</f>
        <v xml:space="preserve"> </v>
      </c>
      <c r="K33" s="227"/>
      <c r="L33" s="227"/>
      <c r="M33" s="227"/>
      <c r="T33" s="14"/>
      <c r="U33" s="1"/>
      <c r="V33" s="128"/>
      <c r="W33" s="128"/>
      <c r="X33" s="1"/>
      <c r="Y33" s="92"/>
      <c r="Z33" s="92"/>
      <c r="AA33" s="92"/>
      <c r="AB33" s="1"/>
    </row>
    <row r="34" spans="2:40" ht="15.75" thickBot="1" x14ac:dyDescent="0.3">
      <c r="B34" s="12"/>
      <c r="C34" s="13"/>
      <c r="D34"/>
      <c r="I34" s="127">
        <v>5</v>
      </c>
      <c r="J34" s="226" t="str">
        <f>IF(U11=U12," ",IF(U11&lt;U12,T10,T13))</f>
        <v xml:space="preserve"> </v>
      </c>
      <c r="K34" s="227"/>
      <c r="L34" s="228"/>
      <c r="M34" s="228"/>
      <c r="Y34" s="77"/>
      <c r="Z34" s="77"/>
      <c r="AA34" s="77"/>
    </row>
    <row r="35" spans="2:40" ht="15.75" thickBot="1" x14ac:dyDescent="0.3">
      <c r="B35" s="12"/>
      <c r="C35" s="13"/>
      <c r="D35"/>
      <c r="I35" s="127">
        <v>6</v>
      </c>
      <c r="J35" s="226" t="str">
        <f>IF(U17=U18," ",IF(U17&lt;U18,T16,T19))</f>
        <v xml:space="preserve"> </v>
      </c>
      <c r="K35" s="227"/>
      <c r="L35" s="228"/>
      <c r="M35" s="228"/>
      <c r="T35" s="242" t="s">
        <v>34</v>
      </c>
      <c r="U35" s="234"/>
      <c r="V35" s="234"/>
      <c r="W35" s="234"/>
      <c r="X35" s="235"/>
      <c r="Y35" s="64"/>
      <c r="Z35" s="64"/>
      <c r="AA35" s="64"/>
      <c r="AB35" s="1"/>
      <c r="AC35" s="71" t="s">
        <v>37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2:40" x14ac:dyDescent="0.25">
      <c r="B36" s="12"/>
      <c r="C36" s="13"/>
      <c r="D36"/>
      <c r="I36" s="127">
        <v>7</v>
      </c>
      <c r="J36" s="226" t="str">
        <f>IF(U23=U24," ",IF(U23&lt;U24,T22,T25))</f>
        <v xml:space="preserve"> </v>
      </c>
      <c r="K36" s="227"/>
      <c r="L36" s="228"/>
      <c r="M36" s="228"/>
      <c r="T36" s="1"/>
      <c r="U36" s="1"/>
      <c r="V36" s="1"/>
      <c r="W36" s="1"/>
      <c r="X36" s="1"/>
      <c r="Y36" s="92"/>
      <c r="Z36" s="92"/>
      <c r="AA36" s="9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2:40" ht="15.75" thickBot="1" x14ac:dyDescent="0.3">
      <c r="B37" s="61">
        <v>1</v>
      </c>
      <c r="C37" s="10" t="str">
        <f>SCORE!AJ13</f>
        <v/>
      </c>
      <c r="D37"/>
      <c r="I37" s="127">
        <v>8</v>
      </c>
      <c r="J37" s="226" t="str">
        <f>IF(U29=U30," ",IF(U29&lt;U30,T28,T31))</f>
        <v xml:space="preserve"> </v>
      </c>
      <c r="K37" s="227"/>
      <c r="L37" s="228"/>
      <c r="M37" s="228"/>
      <c r="T37" s="7"/>
      <c r="U37" s="1"/>
      <c r="V37" s="1"/>
      <c r="W37" s="1"/>
      <c r="X37" s="1"/>
      <c r="Y37" s="92"/>
      <c r="Z37" s="92"/>
      <c r="AA37" s="9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2:40" ht="15.75" thickBot="1" x14ac:dyDescent="0.3">
      <c r="B38" s="62">
        <v>2</v>
      </c>
      <c r="C38" s="10" t="str">
        <f>SCORE!AJ14</f>
        <v/>
      </c>
      <c r="D38"/>
      <c r="T38" s="66" t="str">
        <f>IF(U11=U12," ",IF(U11&gt;U12,T10,T13))</f>
        <v xml:space="preserve"> </v>
      </c>
      <c r="U38" s="31"/>
      <c r="V38" s="31"/>
      <c r="W38" s="31"/>
      <c r="X38" s="31"/>
      <c r="Y38" s="93"/>
      <c r="Z38" s="93"/>
      <c r="AA38" s="93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2:40" x14ac:dyDescent="0.25">
      <c r="B39" s="62">
        <v>3</v>
      </c>
      <c r="C39" s="10" t="str">
        <f>SCORE!AJ15</f>
        <v/>
      </c>
      <c r="D39"/>
      <c r="T39" s="18"/>
      <c r="U39" s="13"/>
      <c r="V39" s="13"/>
      <c r="W39" s="13"/>
      <c r="X39" s="13"/>
      <c r="Y39" s="91"/>
      <c r="Z39" s="91"/>
      <c r="AA39" s="9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2:40" ht="15.75" thickBot="1" x14ac:dyDescent="0.3">
      <c r="B40" s="61">
        <v>4</v>
      </c>
      <c r="C40" s="10" t="str">
        <f>SCORE!AJ16</f>
        <v/>
      </c>
      <c r="D40"/>
      <c r="T40" s="33"/>
      <c r="U40" s="34" t="s">
        <v>12</v>
      </c>
      <c r="V40" s="129" t="s">
        <v>35</v>
      </c>
      <c r="W40" s="129" t="s">
        <v>36</v>
      </c>
      <c r="X40" s="129" t="s">
        <v>15</v>
      </c>
      <c r="Y40" s="89" t="s">
        <v>49</v>
      </c>
      <c r="Z40" s="89" t="s">
        <v>50</v>
      </c>
      <c r="AA40" s="89" t="s">
        <v>59</v>
      </c>
      <c r="AB40" s="13"/>
      <c r="AC40" s="13"/>
      <c r="AD40" s="13"/>
      <c r="AE40" s="13"/>
      <c r="AF40" s="13"/>
      <c r="AG40" s="13"/>
      <c r="AH40" s="13"/>
      <c r="AI40" s="13"/>
      <c r="AJ40" s="13"/>
      <c r="AK40" s="1"/>
      <c r="AL40" s="1"/>
      <c r="AM40" s="1"/>
      <c r="AN40" s="1"/>
    </row>
    <row r="41" spans="2:40" ht="15.75" thickBot="1" x14ac:dyDescent="0.3">
      <c r="B41" s="12"/>
      <c r="C41" s="13"/>
      <c r="D41"/>
      <c r="T41" s="36" t="s">
        <v>20</v>
      </c>
      <c r="U41" s="29" t="str">
        <f>IF(V41=V42,"",SUM(IF(V41&gt;V42,1,0),IF(W41&gt;W42,1,0),IF(X41&lt;=X42,0,1)))</f>
        <v/>
      </c>
      <c r="V41" s="206"/>
      <c r="W41" s="206"/>
      <c r="X41" s="206"/>
      <c r="Y41" s="167"/>
      <c r="Z41" s="167"/>
      <c r="AA41" s="182"/>
      <c r="AC41" s="66" t="str">
        <f>IF(U41=U42," ",IF(U41&gt;U42,T38,T45))</f>
        <v xml:space="preserve"> </v>
      </c>
      <c r="AD41" s="76"/>
      <c r="AE41" s="76"/>
      <c r="AF41" s="76"/>
      <c r="AG41" s="76"/>
      <c r="AH41" s="76"/>
      <c r="AI41" s="76"/>
      <c r="AJ41" s="76"/>
      <c r="AK41" s="1"/>
      <c r="AL41" s="1"/>
      <c r="AM41" s="1"/>
      <c r="AN41" s="1"/>
    </row>
    <row r="42" spans="2:40" x14ac:dyDescent="0.25">
      <c r="T42" s="38"/>
      <c r="U42" s="29" t="str">
        <f>IF(V41=V42,"",SUM(IF(V41&lt;V42,1,0),IF(W41&lt;W42,1,0),IF(X41&gt;=X42,0,1)))</f>
        <v/>
      </c>
      <c r="V42" s="206"/>
      <c r="W42" s="206"/>
      <c r="X42" s="207"/>
      <c r="Y42" s="167"/>
      <c r="Z42" s="167"/>
      <c r="AA42" s="182"/>
      <c r="AB42" s="181"/>
      <c r="AC42" s="13"/>
      <c r="AD42" s="13"/>
      <c r="AE42" s="13"/>
      <c r="AF42" s="13"/>
      <c r="AG42" s="13"/>
      <c r="AH42" s="13"/>
      <c r="AI42" s="13"/>
      <c r="AJ42" s="41"/>
      <c r="AK42" s="1"/>
      <c r="AL42" s="1"/>
      <c r="AM42" s="1"/>
      <c r="AN42" s="1"/>
    </row>
    <row r="43" spans="2:40" x14ac:dyDescent="0.25">
      <c r="T43" s="40"/>
      <c r="U43" s="9"/>
      <c r="V43" s="9"/>
      <c r="W43" s="9"/>
      <c r="X43" s="9"/>
      <c r="Y43" s="80"/>
      <c r="Z43" s="80"/>
      <c r="AA43" s="80"/>
      <c r="AB43" s="13"/>
      <c r="AC43" s="13"/>
      <c r="AD43" s="13"/>
      <c r="AE43" s="13"/>
      <c r="AF43" s="13"/>
      <c r="AG43" s="13"/>
      <c r="AH43" s="13"/>
      <c r="AI43" s="13"/>
      <c r="AJ43" s="41"/>
      <c r="AK43" s="1"/>
      <c r="AL43" s="1"/>
      <c r="AM43" s="1"/>
      <c r="AN43" s="1"/>
    </row>
    <row r="44" spans="2:40" ht="15.75" thickBot="1" x14ac:dyDescent="0.3">
      <c r="T44" s="45"/>
      <c r="U44" s="43"/>
      <c r="V44" s="43"/>
      <c r="W44" s="43"/>
      <c r="X44" s="43"/>
      <c r="Y44" s="87"/>
      <c r="Z44" s="87"/>
      <c r="AA44" s="87"/>
      <c r="AB44" s="7"/>
      <c r="AC44" s="7"/>
      <c r="AD44" s="7"/>
      <c r="AE44" s="7"/>
      <c r="AF44" s="7"/>
      <c r="AG44" s="44" t="s">
        <v>100</v>
      </c>
      <c r="AH44" s="7"/>
      <c r="AI44" s="7"/>
      <c r="AJ44" s="33"/>
      <c r="AK44" s="1"/>
      <c r="AL44" s="1"/>
      <c r="AM44" s="1"/>
      <c r="AN44" s="1"/>
    </row>
    <row r="45" spans="2:40" ht="15.75" thickBot="1" x14ac:dyDescent="0.3">
      <c r="T45" s="66" t="str">
        <f>IF(U17=U18," ",IF(U17&gt;U18,T16,T19))</f>
        <v xml:space="preserve"> </v>
      </c>
      <c r="U45" s="43"/>
      <c r="V45" s="43"/>
      <c r="W45" s="70"/>
      <c r="X45" s="43"/>
      <c r="Y45" s="87"/>
      <c r="Z45" s="87"/>
      <c r="AA45" s="87"/>
      <c r="AB45" s="78"/>
      <c r="AC45" s="7"/>
      <c r="AD45" s="7"/>
      <c r="AE45" s="7"/>
      <c r="AF45" s="7"/>
      <c r="AG45" s="7"/>
      <c r="AH45" s="7"/>
      <c r="AI45" s="7"/>
      <c r="AJ45" s="33"/>
      <c r="AK45" s="1"/>
      <c r="AL45" s="1"/>
      <c r="AM45" s="1"/>
      <c r="AN45" s="1"/>
    </row>
    <row r="46" spans="2:40" ht="15.75" thickBot="1" x14ac:dyDescent="0.3">
      <c r="T46" s="13"/>
      <c r="U46" s="13"/>
      <c r="V46" s="13"/>
      <c r="W46" s="70"/>
      <c r="X46" s="13"/>
      <c r="Y46" s="91"/>
      <c r="Z46" s="91"/>
      <c r="AA46" s="91"/>
      <c r="AB46" s="79"/>
      <c r="AD46" s="27" t="s">
        <v>12</v>
      </c>
      <c r="AE46" s="129" t="s">
        <v>35</v>
      </c>
      <c r="AF46" s="129" t="s">
        <v>36</v>
      </c>
      <c r="AG46" s="54" t="s">
        <v>15</v>
      </c>
      <c r="AH46" s="89" t="s">
        <v>49</v>
      </c>
      <c r="AI46" s="89" t="s">
        <v>50</v>
      </c>
      <c r="AJ46" s="95" t="s">
        <v>59</v>
      </c>
      <c r="AK46" s="15"/>
      <c r="AL46" s="15"/>
      <c r="AM46" s="15"/>
      <c r="AN46" s="15"/>
    </row>
    <row r="47" spans="2:40" ht="15.75" thickBot="1" x14ac:dyDescent="0.3">
      <c r="T47" s="13"/>
      <c r="U47" s="13"/>
      <c r="V47" s="13"/>
      <c r="W47" s="70"/>
      <c r="Y47" s="94"/>
      <c r="Z47" s="77"/>
      <c r="AA47" s="94"/>
      <c r="AB47" s="79"/>
      <c r="AD47" s="168" t="str">
        <f>IF(AE47=AE48,"",SUM(IF(AE47&gt;AE48,1,0),IF(AF47&gt;AF48,1,0),IF(AG47&lt;=AG48,0,1)))</f>
        <v/>
      </c>
      <c r="AE47" s="206"/>
      <c r="AF47" s="206"/>
      <c r="AG47" s="207"/>
      <c r="AH47" s="86"/>
      <c r="AI47" s="86"/>
      <c r="AJ47" s="96"/>
      <c r="AK47" s="74" t="str">
        <f>IF(AD47=AD48," ",IF(AD47&gt;AD48,AC41,AC54))</f>
        <v xml:space="preserve"> </v>
      </c>
      <c r="AL47" s="73"/>
      <c r="AM47" s="73"/>
      <c r="AN47" s="73"/>
    </row>
    <row r="48" spans="2:40" x14ac:dyDescent="0.25">
      <c r="T48" s="13"/>
      <c r="U48" s="13"/>
      <c r="V48" s="13"/>
      <c r="W48" s="70"/>
      <c r="X48" s="13"/>
      <c r="Y48" s="91"/>
      <c r="Z48" s="91"/>
      <c r="AA48" s="91"/>
      <c r="AB48" s="79"/>
      <c r="AD48" s="168" t="str">
        <f>IF(AE47=AE48,"",SUM(IF(AE47&lt;AE48,1,0),IF(AF47&lt;AF48,1,0),IF(AG47&gt;=AG48,0,1)))</f>
        <v/>
      </c>
      <c r="AE48" s="206"/>
      <c r="AF48" s="206"/>
      <c r="AG48" s="207"/>
      <c r="AH48" s="86"/>
      <c r="AI48" s="86"/>
      <c r="AJ48" s="96"/>
      <c r="AK48" s="43"/>
      <c r="AL48" s="43"/>
      <c r="AM48" s="43"/>
      <c r="AN48" s="43"/>
    </row>
    <row r="49" spans="20:40" ht="15.75" thickBot="1" x14ac:dyDescent="0.3">
      <c r="T49" s="1"/>
      <c r="U49" s="1"/>
      <c r="V49" s="1"/>
      <c r="W49" s="70"/>
      <c r="X49" s="1"/>
      <c r="Y49" s="92"/>
      <c r="Z49" s="92"/>
      <c r="AA49" s="92"/>
      <c r="AB49" s="80"/>
      <c r="AC49" s="9"/>
      <c r="AD49" s="9"/>
      <c r="AE49" s="9"/>
      <c r="AF49" s="9"/>
      <c r="AG49" s="9"/>
      <c r="AH49" s="80"/>
      <c r="AI49" s="80"/>
      <c r="AJ49" s="97"/>
      <c r="AK49" s="13"/>
      <c r="AL49" s="13"/>
      <c r="AM49" s="13"/>
      <c r="AN49" s="13"/>
    </row>
    <row r="50" spans="20:40" ht="15.75" thickBot="1" x14ac:dyDescent="0.3">
      <c r="T50" s="66" t="str">
        <f>IF(U23=U24," ",IF(U23&gt;U24,T22,T25))</f>
        <v xml:space="preserve"> </v>
      </c>
      <c r="U50" s="43"/>
      <c r="V50" s="43"/>
      <c r="W50" s="43"/>
      <c r="X50" s="43"/>
      <c r="Y50" s="87"/>
      <c r="Z50" s="87"/>
      <c r="AA50" s="87"/>
      <c r="AB50" s="7"/>
      <c r="AC50" s="7"/>
      <c r="AD50" s="7"/>
      <c r="AE50" s="7"/>
      <c r="AF50" s="7"/>
      <c r="AG50" s="7"/>
      <c r="AH50" s="78"/>
      <c r="AI50" s="78"/>
      <c r="AJ50" s="98"/>
      <c r="AK50" s="1"/>
      <c r="AL50" s="1"/>
      <c r="AM50" s="1"/>
      <c r="AN50" s="1"/>
    </row>
    <row r="51" spans="20:40" x14ac:dyDescent="0.25">
      <c r="T51" s="18"/>
      <c r="U51" s="13"/>
      <c r="V51" s="13"/>
      <c r="W51" s="13"/>
      <c r="X51" s="13"/>
      <c r="Y51" s="91"/>
      <c r="Z51" s="91"/>
      <c r="AA51" s="91"/>
      <c r="AB51" s="7"/>
      <c r="AC51" s="7"/>
      <c r="AD51" s="7"/>
      <c r="AE51" s="7"/>
      <c r="AF51" s="7"/>
      <c r="AG51" s="7"/>
      <c r="AH51" s="78"/>
      <c r="AI51" s="78"/>
      <c r="AJ51" s="98"/>
      <c r="AK51" s="1"/>
      <c r="AL51" s="1"/>
      <c r="AM51" s="1"/>
      <c r="AN51" s="1"/>
    </row>
    <row r="52" spans="20:40" x14ac:dyDescent="0.25">
      <c r="T52" s="33"/>
      <c r="U52" s="1"/>
      <c r="V52" s="37"/>
      <c r="W52" s="37"/>
      <c r="X52" s="37"/>
      <c r="Y52" s="78"/>
      <c r="Z52" s="78"/>
      <c r="AA52" s="78"/>
      <c r="AB52" s="43"/>
      <c r="AC52" s="43"/>
      <c r="AD52" s="43"/>
      <c r="AE52" s="43"/>
      <c r="AF52" s="43"/>
      <c r="AG52" s="43"/>
      <c r="AH52" s="87"/>
      <c r="AI52" s="87"/>
      <c r="AJ52" s="99"/>
      <c r="AK52" s="1"/>
      <c r="AL52" s="1"/>
      <c r="AM52" s="1"/>
      <c r="AN52" s="1"/>
    </row>
    <row r="53" spans="20:40" ht="15.75" thickBot="1" x14ac:dyDescent="0.3">
      <c r="T53" s="38"/>
      <c r="U53" s="34" t="s">
        <v>12</v>
      </c>
      <c r="V53" s="55" t="s">
        <v>35</v>
      </c>
      <c r="W53" s="55" t="s">
        <v>36</v>
      </c>
      <c r="X53" s="56" t="s">
        <v>15</v>
      </c>
      <c r="Y53" s="89" t="s">
        <v>49</v>
      </c>
      <c r="Z53" s="89" t="s">
        <v>50</v>
      </c>
      <c r="AA53" s="95" t="s">
        <v>59</v>
      </c>
      <c r="AB53" s="183"/>
      <c r="AC53" s="43"/>
      <c r="AD53" s="43"/>
      <c r="AE53" s="43"/>
      <c r="AF53" s="43"/>
      <c r="AG53" s="43"/>
      <c r="AH53" s="87"/>
      <c r="AI53" s="87"/>
      <c r="AJ53" s="99"/>
      <c r="AK53" s="1"/>
      <c r="AL53" s="1"/>
      <c r="AM53" s="1"/>
      <c r="AN53" s="1"/>
    </row>
    <row r="54" spans="20:40" ht="15.75" thickBot="1" x14ac:dyDescent="0.3">
      <c r="T54" s="36" t="s">
        <v>46</v>
      </c>
      <c r="U54" s="29" t="str">
        <f>IF(V54=V55,"",SUM(IF(V54&gt;V55,1,0),IF(W54&gt;W55,1,0),IF(X54&lt;=X55,0,1)))</f>
        <v/>
      </c>
      <c r="V54" s="206"/>
      <c r="W54" s="206"/>
      <c r="X54" s="206"/>
      <c r="Y54" s="167"/>
      <c r="Z54" s="167"/>
      <c r="AA54" s="182"/>
      <c r="AC54" s="66" t="str">
        <f>IF(U54=U55," ",IF(U54&gt;U55,T50,T57))</f>
        <v xml:space="preserve"> </v>
      </c>
      <c r="AD54" s="81"/>
      <c r="AE54" s="75"/>
      <c r="AF54" s="75"/>
      <c r="AG54" s="75"/>
      <c r="AH54" s="100"/>
      <c r="AI54" s="100"/>
      <c r="AJ54" s="100"/>
      <c r="AK54" s="1"/>
      <c r="AL54" s="1"/>
      <c r="AM54" s="1"/>
      <c r="AN54" s="1"/>
    </row>
    <row r="55" spans="20:40" x14ac:dyDescent="0.25">
      <c r="T55" s="40"/>
      <c r="U55" s="29" t="str">
        <f>IF(V54=V55,"",SUM(IF(V54&lt;V55,1,0),IF(W54&lt;W55,1,0),IF(X54&gt;=X55,0,1)))</f>
        <v/>
      </c>
      <c r="V55" s="206"/>
      <c r="W55" s="206"/>
      <c r="X55" s="206"/>
      <c r="Y55" s="167"/>
      <c r="Z55" s="167"/>
      <c r="AA55" s="167"/>
      <c r="AB55" s="46"/>
      <c r="AC55" s="43"/>
      <c r="AD55" s="43"/>
      <c r="AE55" s="43"/>
      <c r="AF55" s="43"/>
      <c r="AG55" s="43"/>
      <c r="AH55" s="87"/>
      <c r="AI55" s="87"/>
      <c r="AJ55" s="87"/>
      <c r="AK55" s="1"/>
      <c r="AL55" s="1"/>
      <c r="AM55" s="1"/>
      <c r="AN55" s="1"/>
    </row>
    <row r="56" spans="20:40" ht="15.75" thickBot="1" x14ac:dyDescent="0.3">
      <c r="T56" s="47"/>
      <c r="U56" s="9"/>
      <c r="V56" s="9"/>
      <c r="W56" s="9"/>
      <c r="X56" s="9"/>
      <c r="Y56" s="80"/>
      <c r="Z56" s="80"/>
      <c r="AA56" s="72"/>
      <c r="AB56" s="43"/>
      <c r="AC56" s="43"/>
      <c r="AD56" s="43"/>
      <c r="AE56" s="43"/>
      <c r="AF56" s="43"/>
      <c r="AG56" s="43"/>
      <c r="AH56" s="87"/>
      <c r="AI56" s="87"/>
      <c r="AJ56" s="87"/>
      <c r="AK56" s="1"/>
      <c r="AL56" s="1"/>
      <c r="AM56" s="1"/>
      <c r="AN56" s="1"/>
    </row>
    <row r="57" spans="20:40" ht="15.75" thickBot="1" x14ac:dyDescent="0.3">
      <c r="T57" s="66" t="str">
        <f>IF(U29=U30," ",IF(U29&gt;U30,T28,T31))</f>
        <v xml:space="preserve"> </v>
      </c>
      <c r="U57" s="15"/>
      <c r="V57" s="15"/>
      <c r="W57" s="15"/>
      <c r="X57" s="15"/>
      <c r="Y57" s="15"/>
      <c r="Z57" s="15"/>
      <c r="AA57" s="9"/>
      <c r="AB57" s="13"/>
      <c r="AC57" s="69" t="s">
        <v>60</v>
      </c>
      <c r="AD57" s="13"/>
      <c r="AE57" s="13"/>
      <c r="AF57" s="13"/>
      <c r="AG57" s="13"/>
      <c r="AH57" s="91"/>
      <c r="AI57" s="91"/>
      <c r="AJ57" s="91"/>
      <c r="AK57" s="1"/>
      <c r="AL57" s="1"/>
      <c r="AM57" s="1"/>
      <c r="AN57" s="1"/>
    </row>
    <row r="58" spans="20:40" ht="20.25" customHeight="1" thickBot="1" x14ac:dyDescent="0.3">
      <c r="T58" s="15"/>
      <c r="U58" s="15"/>
      <c r="V58" s="15"/>
      <c r="X58" s="48"/>
      <c r="Y58" s="48"/>
      <c r="Z58" s="48"/>
      <c r="AA58" s="15"/>
      <c r="AB58" s="1"/>
      <c r="AC58" s="1"/>
      <c r="AD58" s="1"/>
      <c r="AE58" s="1"/>
      <c r="AF58" s="1"/>
      <c r="AG58" s="1"/>
      <c r="AH58" s="92"/>
      <c r="AI58" s="92"/>
      <c r="AJ58" s="92"/>
      <c r="AK58" s="1"/>
      <c r="AL58" s="1"/>
      <c r="AM58" s="1"/>
      <c r="AN58" s="1"/>
    </row>
    <row r="59" spans="20:40" ht="15.75" thickBot="1" x14ac:dyDescent="0.3">
      <c r="T59" s="1"/>
      <c r="U59" s="1"/>
      <c r="V59" s="1"/>
      <c r="X59" s="48"/>
      <c r="Y59" s="48"/>
      <c r="Z59" s="48"/>
      <c r="AA59" s="48"/>
      <c r="AB59" s="22"/>
      <c r="AC59" s="66" t="str">
        <f>IF(U41=U42," ",IF(U41&gt;U42,T45,T38))</f>
        <v xml:space="preserve"> </v>
      </c>
      <c r="AD59" s="76"/>
      <c r="AE59" s="76"/>
      <c r="AF59" s="76"/>
      <c r="AG59" s="76"/>
      <c r="AH59" s="101"/>
      <c r="AI59" s="101"/>
      <c r="AJ59" s="101"/>
      <c r="AK59" s="1"/>
      <c r="AL59" s="1"/>
      <c r="AM59" s="1"/>
      <c r="AN59" s="1"/>
    </row>
    <row r="60" spans="20:40" x14ac:dyDescent="0.25">
      <c r="T60" s="1"/>
      <c r="U60" s="1"/>
      <c r="V60" s="1"/>
      <c r="X60" s="48"/>
      <c r="Y60" s="48"/>
      <c r="Z60" s="48"/>
      <c r="AA60" s="48"/>
      <c r="AB60" s="43"/>
      <c r="AC60" s="49"/>
      <c r="AD60" s="43"/>
      <c r="AE60" s="82"/>
      <c r="AF60" s="43"/>
      <c r="AG60" s="43"/>
      <c r="AH60" s="87"/>
      <c r="AI60" s="87"/>
      <c r="AJ60" s="102"/>
      <c r="AK60" s="1"/>
      <c r="AL60" s="1"/>
      <c r="AM60" s="1"/>
      <c r="AN60" s="1"/>
    </row>
    <row r="61" spans="20:40" ht="15.75" thickBot="1" x14ac:dyDescent="0.3">
      <c r="T61" s="1"/>
      <c r="U61" s="50"/>
      <c r="X61" s="48"/>
      <c r="Y61" s="48"/>
      <c r="Z61" s="48"/>
      <c r="AA61" s="48"/>
      <c r="AB61" s="22"/>
      <c r="AD61" s="27" t="s">
        <v>12</v>
      </c>
      <c r="AE61" s="129" t="s">
        <v>35</v>
      </c>
      <c r="AF61" s="129" t="s">
        <v>36</v>
      </c>
      <c r="AG61" s="129" t="s">
        <v>15</v>
      </c>
      <c r="AH61" s="89" t="s">
        <v>49</v>
      </c>
      <c r="AI61" s="89" t="s">
        <v>50</v>
      </c>
      <c r="AJ61" s="95" t="s">
        <v>59</v>
      </c>
      <c r="AK61" s="1"/>
      <c r="AL61" s="1"/>
      <c r="AM61" s="1"/>
      <c r="AN61" s="1"/>
    </row>
    <row r="62" spans="20:40" ht="15.75" thickBot="1" x14ac:dyDescent="0.3">
      <c r="T62" s="7"/>
      <c r="U62" s="7"/>
      <c r="V62" s="44"/>
      <c r="X62" s="48"/>
      <c r="Y62" s="48"/>
      <c r="Z62" s="44"/>
      <c r="AA62" s="48"/>
      <c r="AB62" s="22"/>
      <c r="AC62" s="131" t="s">
        <v>99</v>
      </c>
      <c r="AD62" s="168" t="str">
        <f>IF(AE62=AE63,"",SUM(IF(AE62&gt;AE63,1,0),IF(AF62&gt;AF63,1,0),IF(AG62&lt;=AG63,0,1)))</f>
        <v/>
      </c>
      <c r="AE62" s="206"/>
      <c r="AF62" s="206"/>
      <c r="AG62" s="206"/>
      <c r="AH62" s="86"/>
      <c r="AI62" s="86"/>
      <c r="AJ62" s="96"/>
      <c r="AK62" s="74" t="str">
        <f>IF(AD62=AD63," ",IF(AD62&gt;AD63,AC59,AS38))</f>
        <v xml:space="preserve"> </v>
      </c>
      <c r="AL62" s="73"/>
      <c r="AM62" s="73"/>
      <c r="AN62" s="73"/>
    </row>
    <row r="63" spans="20:40" x14ac:dyDescent="0.25">
      <c r="T63" s="1"/>
      <c r="U63" s="1"/>
      <c r="V63" s="1"/>
      <c r="X63" s="48"/>
      <c r="Y63" s="48"/>
      <c r="Z63" s="48"/>
      <c r="AA63" s="48"/>
      <c r="AB63" s="22"/>
      <c r="AD63" s="168" t="str">
        <f>IF(AE62=AE63,"",SUM(IF(AE62&lt;AE63,1,0),IF(AF62&lt;AF63,1,0),IF(AG62&gt;=AG63,0,1)))</f>
        <v/>
      </c>
      <c r="AE63" s="206"/>
      <c r="AF63" s="206"/>
      <c r="AG63" s="206"/>
      <c r="AH63" s="86"/>
      <c r="AI63" s="86"/>
      <c r="AJ63" s="96"/>
      <c r="AK63" s="13"/>
      <c r="AL63" s="13"/>
      <c r="AM63" s="13"/>
      <c r="AN63" s="13"/>
    </row>
    <row r="64" spans="20:40" ht="15.75" thickBot="1" x14ac:dyDescent="0.3">
      <c r="T64" s="1"/>
      <c r="U64" s="1"/>
      <c r="V64" s="1"/>
      <c r="X64" s="48"/>
      <c r="Y64" s="48"/>
      <c r="Z64" s="48"/>
      <c r="AA64" s="48"/>
      <c r="AB64" s="7"/>
      <c r="AC64" s="51"/>
      <c r="AD64" s="51"/>
      <c r="AE64" s="83"/>
      <c r="AF64" s="7"/>
      <c r="AG64" s="7"/>
      <c r="AH64" s="78"/>
      <c r="AI64" s="78"/>
      <c r="AJ64" s="103"/>
      <c r="AK64" s="1"/>
      <c r="AL64" s="1"/>
      <c r="AM64" s="1"/>
      <c r="AN64" s="1"/>
    </row>
    <row r="65" spans="27:40" ht="15.75" thickBot="1" x14ac:dyDescent="0.3">
      <c r="AA65" s="48"/>
      <c r="AB65" s="22"/>
      <c r="AC65" s="66" t="str">
        <f>IF(U54=U55," ",IF(U54&gt;U55,T57,T50))</f>
        <v xml:space="preserve"> </v>
      </c>
      <c r="AD65" s="81"/>
      <c r="AE65" s="75"/>
      <c r="AF65" s="75"/>
      <c r="AG65" s="75"/>
      <c r="AH65" s="100"/>
      <c r="AI65" s="100"/>
      <c r="AJ65" s="100"/>
      <c r="AK65" s="1"/>
      <c r="AL65" s="1"/>
      <c r="AM65" s="1"/>
      <c r="AN65" s="1"/>
    </row>
    <row r="66" spans="27:40" x14ac:dyDescent="0.25">
      <c r="AH66" s="77"/>
      <c r="AI66" s="77"/>
      <c r="AJ66" s="77"/>
    </row>
  </sheetData>
  <sheetProtection password="E69A" sheet="1" objects="1" scenarios="1" selectLockedCells="1"/>
  <mergeCells count="28">
    <mergeCell ref="T35:X35"/>
    <mergeCell ref="O10:P10"/>
    <mergeCell ref="I29:L29"/>
    <mergeCell ref="J30:M30"/>
    <mergeCell ref="J31:M31"/>
    <mergeCell ref="J32:M32"/>
    <mergeCell ref="J35:M35"/>
    <mergeCell ref="U2:AB5"/>
    <mergeCell ref="AC2:AJ11"/>
    <mergeCell ref="O5:S5"/>
    <mergeCell ref="C6:AB6"/>
    <mergeCell ref="J33:M33"/>
    <mergeCell ref="T8:X8"/>
    <mergeCell ref="B26:C26"/>
    <mergeCell ref="C2:E5"/>
    <mergeCell ref="F2:T4"/>
    <mergeCell ref="F5:N5"/>
    <mergeCell ref="I9:P9"/>
    <mergeCell ref="K10:L10"/>
    <mergeCell ref="M10:N10"/>
    <mergeCell ref="J8:P8"/>
    <mergeCell ref="J36:M36"/>
    <mergeCell ref="J37:M37"/>
    <mergeCell ref="A12:A15"/>
    <mergeCell ref="A19:A22"/>
    <mergeCell ref="D10:E10"/>
    <mergeCell ref="D24:E24"/>
    <mergeCell ref="J34:M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3:AJ25"/>
  <sheetViews>
    <sheetView workbookViewId="0">
      <selection activeCell="AH24" sqref="AH24"/>
    </sheetView>
  </sheetViews>
  <sheetFormatPr baseColWidth="10" defaultRowHeight="15" x14ac:dyDescent="0.25"/>
  <cols>
    <col min="3" max="3" width="5.85546875" bestFit="1" customWidth="1"/>
    <col min="4" max="4" width="4.85546875" bestFit="1" customWidth="1"/>
    <col min="5" max="5" width="8.140625" bestFit="1" customWidth="1"/>
    <col min="6" max="6" width="5.7109375" bestFit="1" customWidth="1"/>
    <col min="7" max="7" width="3.7109375" bestFit="1" customWidth="1"/>
    <col min="9" max="9" width="1.5703125" style="203" bestFit="1" customWidth="1"/>
    <col min="11" max="11" width="9.28515625" bestFit="1" customWidth="1"/>
    <col min="12" max="12" width="1.5703125" bestFit="1" customWidth="1"/>
    <col min="13" max="13" width="9.28515625" bestFit="1" customWidth="1"/>
    <col min="14" max="19" width="8.28515625" bestFit="1" customWidth="1"/>
    <col min="20" max="21" width="5.28515625" bestFit="1" customWidth="1"/>
    <col min="22" max="22" width="4.140625" customWidth="1"/>
    <col min="23" max="23" width="6.85546875" customWidth="1"/>
    <col min="24" max="24" width="2.28515625" bestFit="1" customWidth="1"/>
    <col min="26" max="26" width="3.7109375" bestFit="1" customWidth="1"/>
    <col min="27" max="27" width="2.85546875" bestFit="1" customWidth="1"/>
    <col min="28" max="28" width="2.5703125" bestFit="1" customWidth="1"/>
    <col min="29" max="29" width="2.7109375" bestFit="1" customWidth="1"/>
    <col min="30" max="31" width="3" bestFit="1" customWidth="1"/>
    <col min="32" max="32" width="2.85546875" bestFit="1" customWidth="1"/>
    <col min="33" max="33" width="4" bestFit="1" customWidth="1"/>
    <col min="34" max="34" width="3.140625" bestFit="1" customWidth="1"/>
    <col min="35" max="35" width="7.42578125" customWidth="1"/>
  </cols>
  <sheetData>
    <row r="3" spans="1:36" x14ac:dyDescent="0.25">
      <c r="A3" s="186" t="s">
        <v>155</v>
      </c>
      <c r="B3" s="187">
        <v>0.375</v>
      </c>
    </row>
    <row r="4" spans="1:36" x14ac:dyDescent="0.25">
      <c r="A4" s="186" t="s">
        <v>156</v>
      </c>
      <c r="B4" s="187">
        <v>3.125E-2</v>
      </c>
    </row>
    <row r="5" spans="1:36" x14ac:dyDescent="0.25">
      <c r="A5" s="186" t="s">
        <v>157</v>
      </c>
      <c r="B5" s="187">
        <v>0.58333333333333337</v>
      </c>
    </row>
    <row r="7" spans="1:36" x14ac:dyDescent="0.25">
      <c r="A7" s="188"/>
      <c r="B7" s="188"/>
      <c r="C7" s="188" t="s">
        <v>158</v>
      </c>
      <c r="D7" s="188" t="s">
        <v>159</v>
      </c>
      <c r="E7" s="188" t="s">
        <v>160</v>
      </c>
      <c r="F7" s="188" t="s">
        <v>161</v>
      </c>
      <c r="G7" s="188" t="s">
        <v>162</v>
      </c>
      <c r="H7" s="188" t="s">
        <v>163</v>
      </c>
      <c r="I7" s="204"/>
      <c r="J7" s="188" t="s">
        <v>164</v>
      </c>
      <c r="K7" s="188" t="s">
        <v>165</v>
      </c>
      <c r="L7" s="188"/>
      <c r="M7" s="188" t="s">
        <v>166</v>
      </c>
      <c r="N7" s="188" t="s">
        <v>167</v>
      </c>
      <c r="O7" s="188" t="s">
        <v>168</v>
      </c>
      <c r="P7" s="188" t="s">
        <v>169</v>
      </c>
      <c r="Q7" s="188" t="s">
        <v>170</v>
      </c>
      <c r="R7" s="188" t="s">
        <v>171</v>
      </c>
      <c r="S7" s="188" t="s">
        <v>172</v>
      </c>
      <c r="T7" s="188" t="s">
        <v>173</v>
      </c>
      <c r="U7" s="188" t="s">
        <v>174</v>
      </c>
      <c r="V7" s="188"/>
      <c r="W7" s="188"/>
      <c r="X7" s="188"/>
      <c r="Y7" s="188"/>
      <c r="Z7" s="188" t="s">
        <v>175</v>
      </c>
      <c r="AA7" s="188" t="s">
        <v>176</v>
      </c>
      <c r="AB7" s="188" t="s">
        <v>177</v>
      </c>
      <c r="AC7" s="188" t="s">
        <v>178</v>
      </c>
      <c r="AD7" s="188" t="s">
        <v>179</v>
      </c>
      <c r="AE7" s="188" t="s">
        <v>180</v>
      </c>
      <c r="AF7" s="188" t="s">
        <v>181</v>
      </c>
      <c r="AG7" s="188" t="s">
        <v>182</v>
      </c>
      <c r="AH7" s="188" t="s">
        <v>183</v>
      </c>
      <c r="AI7" s="188"/>
      <c r="AJ7" s="188" t="s">
        <v>184</v>
      </c>
    </row>
    <row r="8" spans="1:36" x14ac:dyDescent="0.25">
      <c r="A8" s="186" t="s">
        <v>185</v>
      </c>
      <c r="B8" s="186" t="s">
        <v>186</v>
      </c>
      <c r="C8" s="186" t="s">
        <v>18</v>
      </c>
      <c r="D8" s="186">
        <v>1</v>
      </c>
      <c r="E8">
        <v>1</v>
      </c>
      <c r="F8" s="189">
        <f>B3</f>
        <v>0.375</v>
      </c>
      <c r="G8" s="190">
        <v>1</v>
      </c>
      <c r="H8" s="191" t="str">
        <f>'TAB RES'!C12</f>
        <v>T / 1</v>
      </c>
      <c r="I8" s="204" t="s">
        <v>191</v>
      </c>
      <c r="J8" s="192" t="str">
        <f>'TAB RES'!C15</f>
        <v>T / 8</v>
      </c>
      <c r="K8" s="193">
        <f t="shared" ref="K8:K19" si="0">SUM(IF(N8&gt;O8,1,0),IF(P8&gt;Q8,1,0),IF(R8&gt;S8,1,0))</f>
        <v>0</v>
      </c>
      <c r="L8" s="202" t="s">
        <v>191</v>
      </c>
      <c r="M8" s="194">
        <f t="shared" ref="M8:M19" si="1">SUM(IF(O8&gt;N8,1,0),IF(Q8&gt;P8,1,0),IF(S8&gt;R8,1,0))</f>
        <v>0</v>
      </c>
      <c r="N8" s="195">
        <f>'TAB RES'!K11</f>
        <v>0</v>
      </c>
      <c r="O8" s="196">
        <f>'TAB RES'!L11</f>
        <v>0</v>
      </c>
      <c r="P8" s="195">
        <f>'TAB RES'!M11</f>
        <v>0</v>
      </c>
      <c r="Q8" s="196">
        <f>'TAB RES'!N11</f>
        <v>0</v>
      </c>
      <c r="R8" s="195">
        <f>'TAB RES'!O11</f>
        <v>0</v>
      </c>
      <c r="S8" s="197">
        <f>'TAB RES'!P11</f>
        <v>0</v>
      </c>
      <c r="T8" t="str">
        <f>IF(K8=M8,"",IF(K8&gt;M8,H8,J8))</f>
        <v/>
      </c>
      <c r="U8" t="str">
        <f>IF(K8=M8,"",IF(K8&lt;M8,H8,J8))</f>
        <v/>
      </c>
      <c r="X8" s="186" t="s">
        <v>18</v>
      </c>
      <c r="Y8" s="186" t="str">
        <f>'TAB RES'!C12</f>
        <v>T / 1</v>
      </c>
      <c r="Z8">
        <f>COUNTIF(PLACE1,Y8)*2+COUNTIF(U8:U19,Y8)</f>
        <v>0</v>
      </c>
      <c r="AA8">
        <f>SUMIF(LISTEE1,Y8,(SCEQ1))+SUMIF(LISTEE2,Y8,(SCEQ2))</f>
        <v>0</v>
      </c>
      <c r="AB8">
        <f>SUMIF(LISTEE1,Y8,(SCEQ2))+SUMIF(LISTEE2,Y8,(SCEQ1))</f>
        <v>0</v>
      </c>
      <c r="AC8">
        <f>(SUMPRODUCT((LISTEE1=Y8)*((S1EQ1)+(S2EQ1)+(S3EQ1))))+(SUMPRODUCT((LISTEE2=Y8)*((S1EQ2)+(S2EQ2)+(S3EQ3))))</f>
        <v>0</v>
      </c>
      <c r="AD8">
        <f>(SUMPRODUCT((LISTEE2=Y8)*((S1EQ1)+(S2EQ1)+(S3EQ1))))+(SUMPRODUCT((LISTEE1=Y8)*((S1EQ2)+(S2EQ2)+(S3EQ3))))</f>
        <v>0</v>
      </c>
      <c r="AE8">
        <f>IFERROR(AA8/AB8,0)</f>
        <v>0</v>
      </c>
      <c r="AF8">
        <f>IFERROR(AC8/AD8,0)</f>
        <v>0</v>
      </c>
      <c r="AG8">
        <f>Z8+AE8/100+AF8/100</f>
        <v>0</v>
      </c>
      <c r="AH8">
        <f>RANK(AG8,AG8:AG11)</f>
        <v>1</v>
      </c>
      <c r="AI8">
        <v>1</v>
      </c>
      <c r="AJ8" t="str">
        <f>IF(Z8=0,"",IF(AH8=AI8,Y8,IF(AH9=AI8,Y9,IF(AH10=AI8,Y10,IF(AH11=AI8,Y11)))))</f>
        <v/>
      </c>
    </row>
    <row r="9" spans="1:36" x14ac:dyDescent="0.25">
      <c r="A9" s="186" t="s">
        <v>93</v>
      </c>
      <c r="B9" s="186" t="s">
        <v>89</v>
      </c>
      <c r="C9" s="186" t="s">
        <v>23</v>
      </c>
      <c r="D9" s="186">
        <v>1</v>
      </c>
      <c r="E9">
        <v>2</v>
      </c>
      <c r="F9" s="187">
        <f>B3</f>
        <v>0.375</v>
      </c>
      <c r="G9" s="190">
        <v>2</v>
      </c>
      <c r="H9" s="191" t="str">
        <f>'TAB RES'!C19</f>
        <v>T / 2</v>
      </c>
      <c r="I9" s="204" t="s">
        <v>191</v>
      </c>
      <c r="J9" s="192" t="str">
        <f>'TAB RES'!C22</f>
        <v>T / 7</v>
      </c>
      <c r="K9" s="193">
        <f t="shared" si="0"/>
        <v>0</v>
      </c>
      <c r="L9" s="202" t="s">
        <v>191</v>
      </c>
      <c r="M9" s="194">
        <f t="shared" si="1"/>
        <v>0</v>
      </c>
      <c r="N9" s="195">
        <f>'TAB RES'!K18</f>
        <v>0</v>
      </c>
      <c r="O9" s="196">
        <f>'TAB RES'!L18</f>
        <v>0</v>
      </c>
      <c r="P9" s="195">
        <f>'TAB RES'!M18</f>
        <v>0</v>
      </c>
      <c r="Q9" s="196">
        <f>'TAB RES'!N18</f>
        <v>0</v>
      </c>
      <c r="R9" s="195">
        <f>'TAB RES'!O18</f>
        <v>0</v>
      </c>
      <c r="S9" s="197">
        <f>'TAB RES'!P18</f>
        <v>0</v>
      </c>
      <c r="T9" t="str">
        <f>IF(K9=M9,"",IF(K9&gt;M9,H9,J9))</f>
        <v/>
      </c>
      <c r="U9" t="str">
        <f t="shared" ref="U9:U25" si="2">IF(K9=M9,"",IF(K9&lt;M9,H9,J9))</f>
        <v/>
      </c>
      <c r="Y9" s="186" t="str">
        <f>'TAB RES'!C13</f>
        <v>T / 4</v>
      </c>
      <c r="Z9">
        <f>COUNTIF(PLACE1,Y9)*2+COUNTIF(U8:U19,Y9)</f>
        <v>0</v>
      </c>
      <c r="AA9">
        <f t="shared" ref="AA9:AA16" si="3">SUMIF(LISTEE1,Y9,(SCEQ1))+SUMIF(LISTEE2,Y9,(SCEQ2))</f>
        <v>0</v>
      </c>
      <c r="AB9">
        <f t="shared" ref="AB9:AB16" si="4">SUMIF(LISTEE1,Y9,(SCEQ2))+SUMIF(LISTEE2,Y9,(SCEQ1))</f>
        <v>0</v>
      </c>
      <c r="AC9">
        <f t="shared" ref="AC9:AC16" si="5">(SUMPRODUCT((LISTEE1=Y9)*((S1EQ1)+(S2EQ1)+(S3EQ1))))+(SUMPRODUCT((LISTEE2=Y9)*((S1EQ2)+(S2EQ2)+(S3EQ3))))</f>
        <v>0</v>
      </c>
      <c r="AD9">
        <f t="shared" ref="AD9:AD16" si="6">(SUMPRODUCT((LISTEE2=Y9)*((S1EQ1)+(S2EQ1)+(S3EQ1))))+(SUMPRODUCT((LISTEE1=Y9)*((S1EQ2)+(S2EQ2)+(S3EQ3))))</f>
        <v>0</v>
      </c>
      <c r="AE9">
        <f t="shared" ref="AE9:AE16" si="7">IFERROR(AA9/AB9,0)</f>
        <v>0</v>
      </c>
      <c r="AF9">
        <f t="shared" ref="AF9:AF16" si="8">IFERROR(AC9/AD9,0)</f>
        <v>0</v>
      </c>
      <c r="AG9">
        <f t="shared" ref="AG9:AG16" si="9">Z9+AE9/100+AF9/100</f>
        <v>0</v>
      </c>
      <c r="AH9">
        <f>RANK(AG9,AG8:AG11)</f>
        <v>1</v>
      </c>
      <c r="AI9">
        <v>2</v>
      </c>
      <c r="AJ9" t="str">
        <f>IF(Z9=0,"",IF(AH8=AI9,Y8,IF(AH9=AI9,Y9,IF(AH10=AI9,Y10,IF(AH11=AI9,Y11)))))</f>
        <v/>
      </c>
    </row>
    <row r="10" spans="1:36" x14ac:dyDescent="0.25">
      <c r="A10" s="186" t="s">
        <v>96</v>
      </c>
      <c r="B10" s="186" t="s">
        <v>91</v>
      </c>
      <c r="C10" s="186" t="s">
        <v>18</v>
      </c>
      <c r="D10" s="186">
        <v>1</v>
      </c>
      <c r="E10">
        <v>3</v>
      </c>
      <c r="F10" s="187">
        <f>F8+$B$4</f>
        <v>0.40625</v>
      </c>
      <c r="G10" s="190">
        <v>1</v>
      </c>
      <c r="H10" s="191" t="str">
        <f>'TAB RES'!C13</f>
        <v>T / 4</v>
      </c>
      <c r="I10" s="204" t="s">
        <v>191</v>
      </c>
      <c r="J10" s="192" t="str">
        <f>'TAB RES'!C14</f>
        <v>T / 5</v>
      </c>
      <c r="K10" s="193">
        <f t="shared" si="0"/>
        <v>0</v>
      </c>
      <c r="L10" s="202" t="s">
        <v>191</v>
      </c>
      <c r="M10" s="194">
        <f t="shared" si="1"/>
        <v>0</v>
      </c>
      <c r="N10" s="195">
        <f>'TAB RES'!K12</f>
        <v>0</v>
      </c>
      <c r="O10" s="196">
        <f>'TAB RES'!L12</f>
        <v>0</v>
      </c>
      <c r="P10" s="195">
        <f>'TAB RES'!M12</f>
        <v>0</v>
      </c>
      <c r="Q10" s="196">
        <f>'TAB RES'!N12</f>
        <v>0</v>
      </c>
      <c r="R10" s="195">
        <f>'TAB RES'!O12</f>
        <v>0</v>
      </c>
      <c r="S10" s="197">
        <f>'TAB RES'!P12</f>
        <v>0</v>
      </c>
      <c r="T10" t="str">
        <f t="shared" ref="T10:T25" si="10">IF(K10=M10,"",IF(K10&gt;M10,H10,J10))</f>
        <v/>
      </c>
      <c r="U10" t="str">
        <f t="shared" si="2"/>
        <v/>
      </c>
      <c r="Y10" s="186" t="str">
        <f>'TAB RES'!C14</f>
        <v>T / 5</v>
      </c>
      <c r="Z10">
        <f>COUNTIF(PLACE1,Y10)*2+COUNTIF(U8:U19,Y10)</f>
        <v>0</v>
      </c>
      <c r="AA10">
        <f t="shared" si="3"/>
        <v>0</v>
      </c>
      <c r="AB10">
        <f t="shared" si="4"/>
        <v>0</v>
      </c>
      <c r="AC10">
        <f t="shared" si="5"/>
        <v>0</v>
      </c>
      <c r="AD10">
        <f t="shared" si="6"/>
        <v>0</v>
      </c>
      <c r="AE10">
        <f t="shared" si="7"/>
        <v>0</v>
      </c>
      <c r="AF10">
        <f t="shared" si="8"/>
        <v>0</v>
      </c>
      <c r="AG10">
        <f t="shared" si="9"/>
        <v>0</v>
      </c>
      <c r="AH10">
        <f>RANK(AG10,AG8:AG11)</f>
        <v>1</v>
      </c>
      <c r="AI10">
        <v>3</v>
      </c>
      <c r="AJ10" t="str">
        <f>IF(Z10=0,"",IF(AH8=AI10,Y8,IF(AH9=AI10,Y9,IF(AH10=AI10,Y10,IF(AH11=AI10,Y11)))))</f>
        <v/>
      </c>
    </row>
    <row r="11" spans="1:36" x14ac:dyDescent="0.25">
      <c r="A11" s="186" t="s">
        <v>94</v>
      </c>
      <c r="B11" s="186" t="s">
        <v>88</v>
      </c>
      <c r="C11" s="186" t="s">
        <v>23</v>
      </c>
      <c r="D11" s="186">
        <v>1</v>
      </c>
      <c r="E11">
        <v>4</v>
      </c>
      <c r="F11" s="187">
        <f t="shared" ref="F11:F19" si="11">F9+$B$4</f>
        <v>0.40625</v>
      </c>
      <c r="G11" s="190">
        <v>2</v>
      </c>
      <c r="H11" s="191" t="str">
        <f>'TAB RES'!C20</f>
        <v>T / 3</v>
      </c>
      <c r="I11" s="204" t="s">
        <v>191</v>
      </c>
      <c r="J11" s="192" t="str">
        <f>'TAB RES'!C21</f>
        <v>T / 6</v>
      </c>
      <c r="K11" s="193">
        <f t="shared" si="0"/>
        <v>0</v>
      </c>
      <c r="L11" s="202" t="s">
        <v>191</v>
      </c>
      <c r="M11" s="194">
        <f t="shared" si="1"/>
        <v>0</v>
      </c>
      <c r="N11" s="195">
        <f>'TAB RES'!K19</f>
        <v>0</v>
      </c>
      <c r="O11" s="196">
        <f>'TAB RES'!L19</f>
        <v>0</v>
      </c>
      <c r="P11" s="195">
        <f>'TAB RES'!M19</f>
        <v>0</v>
      </c>
      <c r="Q11" s="196">
        <f>'TAB RES'!N19</f>
        <v>0</v>
      </c>
      <c r="R11" s="195">
        <f>'TAB RES'!O19</f>
        <v>0</v>
      </c>
      <c r="S11" s="197">
        <f>'TAB RES'!P19</f>
        <v>0</v>
      </c>
      <c r="T11" t="str">
        <f t="shared" si="10"/>
        <v/>
      </c>
      <c r="U11" t="str">
        <f t="shared" si="2"/>
        <v/>
      </c>
      <c r="Y11" s="186" t="str">
        <f>'TAB RES'!C15</f>
        <v>T / 8</v>
      </c>
      <c r="Z11">
        <f>COUNTIF(PLACE1,Y11)*2+COUNTIF(U8:U19,Y11)</f>
        <v>0</v>
      </c>
      <c r="AA11">
        <f t="shared" si="3"/>
        <v>0</v>
      </c>
      <c r="AB11">
        <f t="shared" si="4"/>
        <v>0</v>
      </c>
      <c r="AC11">
        <f t="shared" si="5"/>
        <v>0</v>
      </c>
      <c r="AD11">
        <f t="shared" si="6"/>
        <v>0</v>
      </c>
      <c r="AE11">
        <f t="shared" si="7"/>
        <v>0</v>
      </c>
      <c r="AF11">
        <f t="shared" si="8"/>
        <v>0</v>
      </c>
      <c r="AG11">
        <f t="shared" si="9"/>
        <v>0</v>
      </c>
      <c r="AH11">
        <f>RANK(AG11,AG8:AG11)</f>
        <v>1</v>
      </c>
      <c r="AI11">
        <v>4</v>
      </c>
      <c r="AJ11" t="str">
        <f>IF(Z11=0,"",IF(AH8=AI11,Y8,IF(AH9=AI11,Y9,IF(AH10=AI11,Y10,IF(AH11=AI11,Y11)))))</f>
        <v/>
      </c>
    </row>
    <row r="12" spans="1:36" x14ac:dyDescent="0.25">
      <c r="A12" s="186" t="s">
        <v>95</v>
      </c>
      <c r="B12" s="186" t="s">
        <v>90</v>
      </c>
      <c r="C12" s="186" t="s">
        <v>18</v>
      </c>
      <c r="D12" s="186">
        <v>1</v>
      </c>
      <c r="E12">
        <v>5</v>
      </c>
      <c r="F12" s="187">
        <f t="shared" si="11"/>
        <v>0.4375</v>
      </c>
      <c r="G12" s="190">
        <v>1</v>
      </c>
      <c r="H12" s="191" t="str">
        <f>'TAB RES'!C13</f>
        <v>T / 4</v>
      </c>
      <c r="I12" s="204" t="s">
        <v>191</v>
      </c>
      <c r="J12" s="192" t="str">
        <f>'TAB RES'!C15</f>
        <v>T / 8</v>
      </c>
      <c r="K12" s="193">
        <f t="shared" si="0"/>
        <v>0</v>
      </c>
      <c r="L12" s="202" t="s">
        <v>191</v>
      </c>
      <c r="M12" s="194">
        <f t="shared" si="1"/>
        <v>0</v>
      </c>
      <c r="N12" s="195">
        <f>'TAB RES'!K13</f>
        <v>0</v>
      </c>
      <c r="O12" s="196">
        <f>'TAB RES'!L13</f>
        <v>0</v>
      </c>
      <c r="P12" s="195">
        <f>'TAB RES'!M13</f>
        <v>0</v>
      </c>
      <c r="Q12" s="196">
        <f>'TAB RES'!N13</f>
        <v>0</v>
      </c>
      <c r="R12" s="195">
        <f>'TAB RES'!O13</f>
        <v>0</v>
      </c>
      <c r="S12" s="197">
        <f>'TAB RES'!P13</f>
        <v>0</v>
      </c>
      <c r="T12" t="str">
        <f t="shared" si="10"/>
        <v/>
      </c>
      <c r="U12" t="str">
        <f t="shared" si="2"/>
        <v/>
      </c>
    </row>
    <row r="13" spans="1:36" x14ac:dyDescent="0.25">
      <c r="A13" s="186"/>
      <c r="B13" s="186"/>
      <c r="C13" s="186" t="s">
        <v>23</v>
      </c>
      <c r="D13" s="186">
        <v>1</v>
      </c>
      <c r="E13">
        <v>6</v>
      </c>
      <c r="F13" s="187">
        <f t="shared" si="11"/>
        <v>0.4375</v>
      </c>
      <c r="G13" s="190">
        <v>2</v>
      </c>
      <c r="H13" s="191" t="str">
        <f>'TAB RES'!C20</f>
        <v>T / 3</v>
      </c>
      <c r="I13" s="204" t="s">
        <v>191</v>
      </c>
      <c r="J13" s="192" t="str">
        <f>'TAB RES'!C22</f>
        <v>T / 7</v>
      </c>
      <c r="K13" s="193">
        <f t="shared" si="0"/>
        <v>0</v>
      </c>
      <c r="L13" s="202" t="s">
        <v>191</v>
      </c>
      <c r="M13" s="194">
        <f t="shared" si="1"/>
        <v>0</v>
      </c>
      <c r="N13" s="195">
        <f>'TAB RES'!K20</f>
        <v>0</v>
      </c>
      <c r="O13" s="196">
        <f>'TAB RES'!L20</f>
        <v>0</v>
      </c>
      <c r="P13" s="195">
        <f>'TAB RES'!M20</f>
        <v>0</v>
      </c>
      <c r="Q13" s="196">
        <f>'TAB RES'!N20</f>
        <v>0</v>
      </c>
      <c r="R13" s="195">
        <f>'TAB RES'!O20</f>
        <v>0</v>
      </c>
      <c r="S13" s="197">
        <f>'TAB RES'!P20</f>
        <v>0</v>
      </c>
      <c r="T13" t="str">
        <f t="shared" si="10"/>
        <v/>
      </c>
      <c r="U13" t="str">
        <f t="shared" si="2"/>
        <v/>
      </c>
      <c r="X13" s="186" t="s">
        <v>23</v>
      </c>
      <c r="Y13" s="186" t="str">
        <f>'TAB RES'!C19</f>
        <v>T / 2</v>
      </c>
      <c r="Z13">
        <f>COUNTIF(PLACE1,Y13)*2+COUNTIF(U8:U19,Y13)</f>
        <v>0</v>
      </c>
      <c r="AA13">
        <f t="shared" si="3"/>
        <v>0</v>
      </c>
      <c r="AB13">
        <f t="shared" si="4"/>
        <v>0</v>
      </c>
      <c r="AC13">
        <f t="shared" si="5"/>
        <v>0</v>
      </c>
      <c r="AD13">
        <f t="shared" si="6"/>
        <v>0</v>
      </c>
      <c r="AE13">
        <f t="shared" si="7"/>
        <v>0</v>
      </c>
      <c r="AF13">
        <f>IFERROR(AC13/AD13,0)</f>
        <v>0</v>
      </c>
      <c r="AG13">
        <f t="shared" si="9"/>
        <v>0</v>
      </c>
      <c r="AH13">
        <f>RANK(AG13,AG13:AG16)</f>
        <v>1</v>
      </c>
      <c r="AI13">
        <v>1</v>
      </c>
      <c r="AJ13" t="str">
        <f>IF(Z13=0,"",IF(AH13=AI13,Y13,IF(AH14=AI13,Y14,IF(AH15=AI13,Y15,IF(AH16=AI13,Y16)))))</f>
        <v/>
      </c>
    </row>
    <row r="14" spans="1:36" x14ac:dyDescent="0.25">
      <c r="C14" s="186" t="s">
        <v>18</v>
      </c>
      <c r="D14" s="186">
        <v>1</v>
      </c>
      <c r="E14">
        <v>7</v>
      </c>
      <c r="F14" s="187">
        <f t="shared" si="11"/>
        <v>0.46875</v>
      </c>
      <c r="G14" s="190">
        <v>1</v>
      </c>
      <c r="H14" s="191" t="str">
        <f>'TAB RES'!C12</f>
        <v>T / 1</v>
      </c>
      <c r="I14" s="204" t="s">
        <v>191</v>
      </c>
      <c r="J14" s="192" t="str">
        <f>'TAB RES'!C14</f>
        <v>T / 5</v>
      </c>
      <c r="K14" s="193">
        <f t="shared" si="0"/>
        <v>0</v>
      </c>
      <c r="L14" s="202" t="s">
        <v>191</v>
      </c>
      <c r="M14" s="194">
        <f t="shared" si="1"/>
        <v>0</v>
      </c>
      <c r="N14" s="195">
        <f>'TAB RES'!K14</f>
        <v>0</v>
      </c>
      <c r="O14" s="196">
        <f>'TAB RES'!L14</f>
        <v>0</v>
      </c>
      <c r="P14" s="195">
        <f>'TAB RES'!M14</f>
        <v>0</v>
      </c>
      <c r="Q14" s="196">
        <f>'TAB RES'!N14</f>
        <v>0</v>
      </c>
      <c r="R14" s="195">
        <f>'TAB RES'!O14</f>
        <v>0</v>
      </c>
      <c r="S14" s="197">
        <f>'TAB RES'!P14</f>
        <v>0</v>
      </c>
      <c r="T14" t="str">
        <f>IF(K14=M14,"",IF(K14&gt;M14,H14,J14))</f>
        <v/>
      </c>
      <c r="U14" t="str">
        <f t="shared" si="2"/>
        <v/>
      </c>
      <c r="Y14" s="186" t="str">
        <f>'TAB RES'!C20</f>
        <v>T / 3</v>
      </c>
      <c r="Z14">
        <f>COUNTIF(PLACE1,Y14)*2+COUNTIF(U8:U19,Y14)</f>
        <v>0</v>
      </c>
      <c r="AA14">
        <f t="shared" si="3"/>
        <v>0</v>
      </c>
      <c r="AB14">
        <f t="shared" si="4"/>
        <v>0</v>
      </c>
      <c r="AC14">
        <f t="shared" si="5"/>
        <v>0</v>
      </c>
      <c r="AD14">
        <f t="shared" si="6"/>
        <v>0</v>
      </c>
      <c r="AE14">
        <f t="shared" si="7"/>
        <v>0</v>
      </c>
      <c r="AF14">
        <f t="shared" si="8"/>
        <v>0</v>
      </c>
      <c r="AG14">
        <f t="shared" si="9"/>
        <v>0</v>
      </c>
      <c r="AH14">
        <f>RANK(AG14,AG13:AG16)</f>
        <v>1</v>
      </c>
      <c r="AI14">
        <v>2</v>
      </c>
      <c r="AJ14" t="str">
        <f>IF(Z14=0,"",IF(AH13=AI14,Y13,IF(AH14=AI14,Y14,IF(AH15=AI14,Y15,IF(AH16=AI14,Y16)))))</f>
        <v/>
      </c>
    </row>
    <row r="15" spans="1:36" x14ac:dyDescent="0.25">
      <c r="C15" s="186" t="s">
        <v>23</v>
      </c>
      <c r="D15" s="186">
        <v>1</v>
      </c>
      <c r="E15">
        <v>8</v>
      </c>
      <c r="F15" s="187">
        <f t="shared" si="11"/>
        <v>0.46875</v>
      </c>
      <c r="G15" s="190">
        <v>2</v>
      </c>
      <c r="H15" s="191" t="str">
        <f>'TAB RES'!C19</f>
        <v>T / 2</v>
      </c>
      <c r="I15" s="204" t="s">
        <v>191</v>
      </c>
      <c r="J15" s="192" t="str">
        <f>'TAB RES'!C21</f>
        <v>T / 6</v>
      </c>
      <c r="K15" s="193">
        <f t="shared" si="0"/>
        <v>0</v>
      </c>
      <c r="L15" s="202" t="s">
        <v>191</v>
      </c>
      <c r="M15" s="194">
        <f t="shared" si="1"/>
        <v>0</v>
      </c>
      <c r="N15" s="195">
        <f>'TAB RES'!K21</f>
        <v>0</v>
      </c>
      <c r="O15" s="196">
        <f>'TAB RES'!L21</f>
        <v>0</v>
      </c>
      <c r="P15" s="195">
        <f>'TAB RES'!M21</f>
        <v>0</v>
      </c>
      <c r="Q15" s="196">
        <f>'TAB RES'!N21</f>
        <v>0</v>
      </c>
      <c r="R15" s="195">
        <f>'TAB RES'!O21</f>
        <v>0</v>
      </c>
      <c r="S15" s="197">
        <f>'TAB RES'!P21</f>
        <v>0</v>
      </c>
      <c r="T15" t="str">
        <f t="shared" si="10"/>
        <v/>
      </c>
      <c r="U15" t="str">
        <f t="shared" si="2"/>
        <v/>
      </c>
      <c r="Y15" s="186" t="str">
        <f>'TAB RES'!C21</f>
        <v>T / 6</v>
      </c>
      <c r="Z15">
        <f>COUNTIF(PLACE1,Y15)*2+COUNTIF(U8:U19,Y15)</f>
        <v>0</v>
      </c>
      <c r="AA15">
        <f t="shared" si="3"/>
        <v>0</v>
      </c>
      <c r="AB15">
        <f t="shared" si="4"/>
        <v>0</v>
      </c>
      <c r="AC15">
        <f t="shared" si="5"/>
        <v>0</v>
      </c>
      <c r="AD15">
        <f t="shared" si="6"/>
        <v>0</v>
      </c>
      <c r="AE15">
        <f t="shared" si="7"/>
        <v>0</v>
      </c>
      <c r="AF15">
        <f t="shared" si="8"/>
        <v>0</v>
      </c>
      <c r="AG15">
        <f t="shared" si="9"/>
        <v>0</v>
      </c>
      <c r="AH15">
        <f>RANK(AG15,AG13:AG17)</f>
        <v>1</v>
      </c>
      <c r="AI15">
        <v>3</v>
      </c>
      <c r="AJ15" t="str">
        <f>IF(Z15=0,"",IF(AH13=AI15,Y13,IF(AH14=AI15,Y14,IF(AH15=AI15,Y15,IF(AH16=AI15,Y16)))))</f>
        <v/>
      </c>
    </row>
    <row r="16" spans="1:36" x14ac:dyDescent="0.25">
      <c r="C16" s="186" t="s">
        <v>18</v>
      </c>
      <c r="D16" s="186">
        <v>1</v>
      </c>
      <c r="E16">
        <v>9</v>
      </c>
      <c r="F16" s="187">
        <f t="shared" si="11"/>
        <v>0.5</v>
      </c>
      <c r="G16" s="190">
        <v>1</v>
      </c>
      <c r="H16" s="191" t="str">
        <f>'TAB RES'!C14</f>
        <v>T / 5</v>
      </c>
      <c r="I16" s="204" t="s">
        <v>191</v>
      </c>
      <c r="J16" s="192" t="str">
        <f>'TAB RES'!C15</f>
        <v>T / 8</v>
      </c>
      <c r="K16" s="193">
        <f t="shared" si="0"/>
        <v>0</v>
      </c>
      <c r="L16" s="202" t="s">
        <v>191</v>
      </c>
      <c r="M16" s="194">
        <f t="shared" si="1"/>
        <v>0</v>
      </c>
      <c r="N16" s="195">
        <f>'TAB RES'!K15</f>
        <v>0</v>
      </c>
      <c r="O16" s="196">
        <f>'TAB RES'!L15</f>
        <v>0</v>
      </c>
      <c r="P16" s="195">
        <f>'TAB RES'!M15</f>
        <v>0</v>
      </c>
      <c r="Q16" s="196">
        <f>'TAB RES'!N15</f>
        <v>0</v>
      </c>
      <c r="R16" s="195">
        <f>'TAB RES'!O15</f>
        <v>0</v>
      </c>
      <c r="S16" s="197">
        <f>'TAB RES'!P15</f>
        <v>0</v>
      </c>
      <c r="T16" t="str">
        <f t="shared" si="10"/>
        <v/>
      </c>
      <c r="U16" t="str">
        <f t="shared" si="2"/>
        <v/>
      </c>
      <c r="Y16" s="186" t="str">
        <f>'TAB RES'!C22</f>
        <v>T / 7</v>
      </c>
      <c r="Z16">
        <f>COUNTIF(PLACE1,Y16)*2+COUNTIF(U8:U19,Y16)</f>
        <v>0</v>
      </c>
      <c r="AA16">
        <f t="shared" si="3"/>
        <v>0</v>
      </c>
      <c r="AB16">
        <f t="shared" si="4"/>
        <v>0</v>
      </c>
      <c r="AC16">
        <f t="shared" si="5"/>
        <v>0</v>
      </c>
      <c r="AD16">
        <f t="shared" si="6"/>
        <v>0</v>
      </c>
      <c r="AE16">
        <f t="shared" si="7"/>
        <v>0</v>
      </c>
      <c r="AF16">
        <f t="shared" si="8"/>
        <v>0</v>
      </c>
      <c r="AG16">
        <f t="shared" si="9"/>
        <v>0</v>
      </c>
      <c r="AH16">
        <f>RANK(AG16,AG13:AG17)</f>
        <v>1</v>
      </c>
      <c r="AI16">
        <v>4</v>
      </c>
      <c r="AJ16" t="str">
        <f>IF(Z16=0,"",IF(AH13=AI16,Y13,IF(AH14=AI16,Y14,IF(AH15=AI16,Y15,IF(AH16=AI16,Y16)))))</f>
        <v/>
      </c>
    </row>
    <row r="17" spans="3:25" x14ac:dyDescent="0.25">
      <c r="C17" s="186" t="s">
        <v>23</v>
      </c>
      <c r="D17" s="186">
        <v>1</v>
      </c>
      <c r="E17">
        <v>10</v>
      </c>
      <c r="F17" s="187">
        <f t="shared" si="11"/>
        <v>0.5</v>
      </c>
      <c r="G17" s="190">
        <v>2</v>
      </c>
      <c r="H17" s="191" t="str">
        <f>'TAB RES'!C21</f>
        <v>T / 6</v>
      </c>
      <c r="I17" s="204" t="s">
        <v>191</v>
      </c>
      <c r="J17" s="192" t="str">
        <f>'TAB RES'!C22</f>
        <v>T / 7</v>
      </c>
      <c r="K17" s="193">
        <f t="shared" si="0"/>
        <v>0</v>
      </c>
      <c r="L17" s="202" t="s">
        <v>191</v>
      </c>
      <c r="M17" s="194">
        <f t="shared" si="1"/>
        <v>0</v>
      </c>
      <c r="N17" s="195">
        <f>'TAB RES'!K22</f>
        <v>0</v>
      </c>
      <c r="O17" s="196">
        <f>'TAB RES'!L22</f>
        <v>0</v>
      </c>
      <c r="P17" s="195">
        <f>'TAB RES'!M22</f>
        <v>0</v>
      </c>
      <c r="Q17" s="196">
        <f>'TAB RES'!N22</f>
        <v>0</v>
      </c>
      <c r="R17" s="195">
        <f>'TAB RES'!O22</f>
        <v>0</v>
      </c>
      <c r="S17" s="197">
        <f>'TAB RES'!P22</f>
        <v>0</v>
      </c>
      <c r="T17" t="str">
        <f t="shared" si="10"/>
        <v/>
      </c>
      <c r="U17" t="str">
        <f t="shared" si="2"/>
        <v/>
      </c>
      <c r="Y17" s="186"/>
    </row>
    <row r="18" spans="3:25" x14ac:dyDescent="0.25">
      <c r="C18" s="186" t="s">
        <v>18</v>
      </c>
      <c r="D18" s="186">
        <v>1</v>
      </c>
      <c r="E18">
        <v>11</v>
      </c>
      <c r="F18" s="187">
        <f t="shared" si="11"/>
        <v>0.53125</v>
      </c>
      <c r="G18" s="190">
        <v>1</v>
      </c>
      <c r="H18" s="191" t="str">
        <f>'TAB RES'!C12</f>
        <v>T / 1</v>
      </c>
      <c r="I18" s="204" t="s">
        <v>191</v>
      </c>
      <c r="J18" s="192" t="str">
        <f>'TAB RES'!C13</f>
        <v>T / 4</v>
      </c>
      <c r="K18" s="193">
        <f t="shared" si="0"/>
        <v>0</v>
      </c>
      <c r="L18" s="202" t="s">
        <v>191</v>
      </c>
      <c r="M18" s="194">
        <f t="shared" si="1"/>
        <v>0</v>
      </c>
      <c r="N18" s="195">
        <f>'TAB RES'!K16</f>
        <v>0</v>
      </c>
      <c r="O18" s="196">
        <f>'TAB RES'!L16</f>
        <v>0</v>
      </c>
      <c r="P18" s="195">
        <f>'TAB RES'!M16</f>
        <v>0</v>
      </c>
      <c r="Q18" s="196">
        <f>'TAB RES'!N16</f>
        <v>0</v>
      </c>
      <c r="R18" s="195">
        <f>'TAB RES'!O16</f>
        <v>0</v>
      </c>
      <c r="S18" s="197">
        <f>'TAB RES'!P16</f>
        <v>0</v>
      </c>
      <c r="T18" t="str">
        <f t="shared" si="10"/>
        <v/>
      </c>
      <c r="U18" t="str">
        <f t="shared" si="2"/>
        <v/>
      </c>
    </row>
    <row r="19" spans="3:25" x14ac:dyDescent="0.25">
      <c r="C19" s="186" t="s">
        <v>23</v>
      </c>
      <c r="D19" s="186">
        <v>1</v>
      </c>
      <c r="E19">
        <v>12</v>
      </c>
      <c r="F19" s="187">
        <f t="shared" si="11"/>
        <v>0.53125</v>
      </c>
      <c r="G19" s="190">
        <v>2</v>
      </c>
      <c r="H19" s="191" t="str">
        <f>'TAB RES'!C19</f>
        <v>T / 2</v>
      </c>
      <c r="I19" s="204" t="s">
        <v>191</v>
      </c>
      <c r="J19" s="192" t="str">
        <f>'TAB RES'!C20</f>
        <v>T / 3</v>
      </c>
      <c r="K19" s="193">
        <f t="shared" si="0"/>
        <v>0</v>
      </c>
      <c r="L19" s="202" t="s">
        <v>191</v>
      </c>
      <c r="M19" s="194">
        <f t="shared" si="1"/>
        <v>0</v>
      </c>
      <c r="N19" s="195">
        <f>'TAB RES'!K23</f>
        <v>0</v>
      </c>
      <c r="O19" s="196">
        <f>'TAB RES'!L23</f>
        <v>0</v>
      </c>
      <c r="P19" s="195">
        <f>'TAB RES'!M23</f>
        <v>0</v>
      </c>
      <c r="Q19" s="196">
        <f>'TAB RES'!N23</f>
        <v>0</v>
      </c>
      <c r="R19" s="195">
        <f>'TAB RES'!O23</f>
        <v>0</v>
      </c>
      <c r="S19" s="197">
        <f>'TAB RES'!P23</f>
        <v>0</v>
      </c>
      <c r="T19" t="str">
        <f t="shared" si="10"/>
        <v/>
      </c>
      <c r="U19" t="str">
        <f t="shared" si="2"/>
        <v/>
      </c>
    </row>
    <row r="20" spans="3:25" x14ac:dyDescent="0.25">
      <c r="C20" s="198" t="s">
        <v>187</v>
      </c>
      <c r="D20" s="186">
        <v>1</v>
      </c>
      <c r="E20">
        <v>13</v>
      </c>
      <c r="F20" s="189">
        <f>B5</f>
        <v>0.58333333333333337</v>
      </c>
      <c r="G20" s="190">
        <v>1</v>
      </c>
      <c r="H20" s="191" t="str">
        <f>AJ14</f>
        <v/>
      </c>
      <c r="I20" s="204" t="s">
        <v>191</v>
      </c>
      <c r="J20" s="192" t="str">
        <f>AJ10</f>
        <v/>
      </c>
      <c r="K20" s="193">
        <f t="shared" ref="K20:K25" si="12">SUM(IF(N20&gt;O20,1,0),IF(P20&gt;Q20,1,0),IF(R20&gt;S20,1,0))</f>
        <v>0</v>
      </c>
      <c r="L20" s="202" t="s">
        <v>191</v>
      </c>
      <c r="M20" s="194">
        <f t="shared" ref="M20:M25" si="13">SUM(IF(O20&gt;N20,1,0),IF(Q20&gt;P20,1,0),IF(S20&gt;R20,1,0))</f>
        <v>0</v>
      </c>
      <c r="N20" s="195"/>
      <c r="O20" s="196"/>
      <c r="P20" s="195"/>
      <c r="Q20" s="196"/>
      <c r="R20" s="195"/>
      <c r="S20" s="197"/>
      <c r="T20" t="str">
        <f t="shared" si="10"/>
        <v/>
      </c>
      <c r="U20" t="str">
        <f t="shared" si="2"/>
        <v/>
      </c>
    </row>
    <row r="21" spans="3:25" x14ac:dyDescent="0.25">
      <c r="C21" s="198" t="s">
        <v>187</v>
      </c>
      <c r="D21" s="186">
        <v>1</v>
      </c>
      <c r="E21">
        <v>14</v>
      </c>
      <c r="F21" s="189">
        <f>F20+$B$4</f>
        <v>0.61458333333333337</v>
      </c>
      <c r="G21" s="190">
        <v>1</v>
      </c>
      <c r="H21" s="191" t="str">
        <f>AJ9</f>
        <v/>
      </c>
      <c r="I21" s="204" t="s">
        <v>191</v>
      </c>
      <c r="J21" s="192" t="str">
        <f>AJ15</f>
        <v/>
      </c>
      <c r="K21" s="193">
        <f t="shared" si="12"/>
        <v>0</v>
      </c>
      <c r="L21" s="202" t="s">
        <v>191</v>
      </c>
      <c r="M21" s="194">
        <f t="shared" si="13"/>
        <v>0</v>
      </c>
      <c r="N21" s="195"/>
      <c r="O21" s="196"/>
      <c r="P21" s="195"/>
      <c r="Q21" s="196"/>
      <c r="R21" s="195"/>
      <c r="S21" s="197"/>
      <c r="T21" t="str">
        <f t="shared" si="10"/>
        <v/>
      </c>
      <c r="U21" t="str">
        <f t="shared" si="2"/>
        <v/>
      </c>
    </row>
    <row r="22" spans="3:25" x14ac:dyDescent="0.25">
      <c r="C22" s="199" t="s">
        <v>188</v>
      </c>
      <c r="D22" s="198">
        <v>2</v>
      </c>
      <c r="E22">
        <v>15</v>
      </c>
      <c r="F22" s="189">
        <f>F21+$B$4</f>
        <v>0.64583333333333337</v>
      </c>
      <c r="G22" s="190">
        <v>1</v>
      </c>
      <c r="H22" s="200" t="str">
        <f>AJ8</f>
        <v/>
      </c>
      <c r="I22" s="205" t="s">
        <v>191</v>
      </c>
      <c r="J22" s="201" t="str">
        <f>T20</f>
        <v/>
      </c>
      <c r="K22" s="193">
        <f t="shared" si="12"/>
        <v>0</v>
      </c>
      <c r="L22" s="202" t="s">
        <v>191</v>
      </c>
      <c r="M22" s="194">
        <f t="shared" si="13"/>
        <v>0</v>
      </c>
      <c r="N22" s="195"/>
      <c r="O22" s="196"/>
      <c r="P22" s="195"/>
      <c r="Q22" s="196"/>
      <c r="R22" s="195"/>
      <c r="S22" s="197"/>
      <c r="T22" t="str">
        <f t="shared" si="10"/>
        <v/>
      </c>
      <c r="U22" t="str">
        <f t="shared" si="2"/>
        <v/>
      </c>
    </row>
    <row r="23" spans="3:25" x14ac:dyDescent="0.25">
      <c r="C23" s="198" t="s">
        <v>188</v>
      </c>
      <c r="D23" s="198">
        <v>2</v>
      </c>
      <c r="E23">
        <v>16</v>
      </c>
      <c r="F23" s="189">
        <f t="shared" ref="F23:F25" si="14">F22+$B$4</f>
        <v>0.67708333333333337</v>
      </c>
      <c r="G23" s="190">
        <v>1</v>
      </c>
      <c r="H23" s="200" t="str">
        <f>AJ13</f>
        <v/>
      </c>
      <c r="I23" s="205" t="s">
        <v>191</v>
      </c>
      <c r="J23" s="201" t="str">
        <f>T21</f>
        <v/>
      </c>
      <c r="K23" s="193">
        <f t="shared" si="12"/>
        <v>0</v>
      </c>
      <c r="L23" s="202" t="s">
        <v>191</v>
      </c>
      <c r="M23" s="194">
        <f t="shared" si="13"/>
        <v>0</v>
      </c>
      <c r="N23" s="195"/>
      <c r="O23" s="196"/>
      <c r="P23" s="195"/>
      <c r="Q23" s="196"/>
      <c r="R23" s="195"/>
      <c r="S23" s="197"/>
      <c r="T23" t="str">
        <f t="shared" si="10"/>
        <v/>
      </c>
      <c r="U23" t="str">
        <f t="shared" si="2"/>
        <v/>
      </c>
    </row>
    <row r="24" spans="3:25" x14ac:dyDescent="0.25">
      <c r="C24" s="186" t="s">
        <v>189</v>
      </c>
      <c r="D24" s="186">
        <v>2</v>
      </c>
      <c r="E24">
        <v>17</v>
      </c>
      <c r="F24" s="189">
        <f t="shared" si="14"/>
        <v>0.70833333333333337</v>
      </c>
      <c r="G24" s="190">
        <v>1</v>
      </c>
      <c r="H24" s="200" t="str">
        <f>U22</f>
        <v/>
      </c>
      <c r="I24" s="205" t="s">
        <v>191</v>
      </c>
      <c r="J24" s="201" t="str">
        <f>U23</f>
        <v/>
      </c>
      <c r="K24" s="193">
        <f t="shared" si="12"/>
        <v>0</v>
      </c>
      <c r="L24" s="202" t="s">
        <v>191</v>
      </c>
      <c r="M24" s="194">
        <f t="shared" si="13"/>
        <v>0</v>
      </c>
      <c r="N24" s="195"/>
      <c r="O24" s="196"/>
      <c r="P24" s="195"/>
      <c r="Q24" s="196"/>
      <c r="R24" s="195"/>
      <c r="S24" s="197"/>
      <c r="T24" t="str">
        <f t="shared" si="10"/>
        <v/>
      </c>
      <c r="U24" t="str">
        <f t="shared" si="2"/>
        <v/>
      </c>
    </row>
    <row r="25" spans="3:25" x14ac:dyDescent="0.25">
      <c r="C25" s="186" t="s">
        <v>190</v>
      </c>
      <c r="D25" s="186">
        <v>2</v>
      </c>
      <c r="E25">
        <v>18</v>
      </c>
      <c r="F25" s="189">
        <f t="shared" si="14"/>
        <v>0.73958333333333337</v>
      </c>
      <c r="G25" s="190">
        <v>1</v>
      </c>
      <c r="H25" s="200" t="str">
        <f>T22</f>
        <v/>
      </c>
      <c r="I25" s="205" t="s">
        <v>191</v>
      </c>
      <c r="J25" s="201" t="str">
        <f>T23</f>
        <v/>
      </c>
      <c r="K25" s="193">
        <f t="shared" si="12"/>
        <v>0</v>
      </c>
      <c r="L25" s="202" t="s">
        <v>191</v>
      </c>
      <c r="M25" s="194">
        <f t="shared" si="13"/>
        <v>0</v>
      </c>
      <c r="N25" s="195"/>
      <c r="O25" s="196"/>
      <c r="P25" s="195"/>
      <c r="Q25" s="196"/>
      <c r="R25" s="195"/>
      <c r="S25" s="197"/>
      <c r="T25" t="str">
        <f t="shared" si="10"/>
        <v/>
      </c>
      <c r="U25" t="str">
        <f t="shared" si="2"/>
        <v/>
      </c>
    </row>
  </sheetData>
  <autoFilter ref="C7:U2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>
    <pageSetUpPr fitToPage="1"/>
  </sheetPr>
  <dimension ref="B1:N85"/>
  <sheetViews>
    <sheetView workbookViewId="0">
      <selection activeCell="O66" sqref="O66"/>
    </sheetView>
  </sheetViews>
  <sheetFormatPr baseColWidth="10" defaultRowHeight="15" x14ac:dyDescent="0.25"/>
  <cols>
    <col min="3" max="3" width="21.42578125" customWidth="1"/>
    <col min="4" max="4" width="12" bestFit="1" customWidth="1"/>
    <col min="5" max="5" width="10.28515625" bestFit="1" customWidth="1"/>
    <col min="6" max="6" width="11" bestFit="1" customWidth="1"/>
    <col min="7" max="7" width="10" bestFit="1" customWidth="1"/>
    <col min="8" max="8" width="12.85546875" bestFit="1" customWidth="1"/>
    <col min="9" max="9" width="10.28515625" bestFit="1" customWidth="1"/>
    <col min="10" max="10" width="11" bestFit="1" customWidth="1"/>
    <col min="11" max="11" width="9.85546875" bestFit="1" customWidth="1"/>
    <col min="12" max="12" width="9.85546875" customWidth="1"/>
    <col min="13" max="13" width="7.140625" style="24" bestFit="1" customWidth="1"/>
    <col min="14" max="14" width="15.28515625" bestFit="1" customWidth="1"/>
  </cols>
  <sheetData>
    <row r="1" spans="3:14" ht="15.75" x14ac:dyDescent="0.25">
      <c r="C1" s="170" t="s">
        <v>103</v>
      </c>
    </row>
    <row r="3" spans="3:14" x14ac:dyDescent="0.25">
      <c r="C3" s="228" t="s">
        <v>104</v>
      </c>
      <c r="D3" s="228"/>
      <c r="E3" s="228" t="str">
        <f>IF(EMARGEMENT!T3="","",EMARGEMENT!T3)</f>
        <v/>
      </c>
      <c r="F3" s="228"/>
      <c r="G3" s="228"/>
      <c r="H3" s="228"/>
      <c r="I3" s="228"/>
      <c r="J3" s="228"/>
      <c r="K3" s="228"/>
    </row>
    <row r="4" spans="3:14" x14ac:dyDescent="0.25">
      <c r="C4" s="228" t="s">
        <v>66</v>
      </c>
      <c r="D4" s="228"/>
      <c r="E4" s="228" t="str">
        <f>IF(EMARGEMENT!T5="","",EMARGEMENT!T5)</f>
        <v/>
      </c>
      <c r="F4" s="228"/>
    </row>
    <row r="5" spans="3:14" x14ac:dyDescent="0.25">
      <c r="C5" s="228" t="s">
        <v>64</v>
      </c>
      <c r="D5" s="228"/>
      <c r="E5" s="228" t="str">
        <f>IF(EMARGEMENT!T9="","",EMARGEMENT!T9)</f>
        <v/>
      </c>
      <c r="F5" s="228"/>
    </row>
    <row r="6" spans="3:14" x14ac:dyDescent="0.25">
      <c r="C6" s="228" t="s">
        <v>105</v>
      </c>
      <c r="D6" s="228"/>
      <c r="E6" s="228" t="str">
        <f>IF(EMARGEMENT!T7="","",CONCATENATE(EMARGEMENT!T7,"-",EMARGEMENT!T8,"/",EMARGEMENT!T6))</f>
        <v/>
      </c>
      <c r="F6" s="228"/>
    </row>
    <row r="7" spans="3:14" x14ac:dyDescent="0.25">
      <c r="C7" s="228" t="s">
        <v>63</v>
      </c>
      <c r="D7" s="228"/>
      <c r="E7" s="228" t="str">
        <f>IF(EMARGEMENT!T10="","",EMARGEMENT!T10)</f>
        <v/>
      </c>
      <c r="F7" s="228"/>
    </row>
    <row r="9" spans="3:14" x14ac:dyDescent="0.25">
      <c r="C9" t="s">
        <v>106</v>
      </c>
      <c r="F9" t="s">
        <v>107</v>
      </c>
      <c r="G9" s="2"/>
      <c r="I9" s="228" t="s">
        <v>108</v>
      </c>
      <c r="J9" s="245"/>
      <c r="K9" s="2"/>
      <c r="M9"/>
      <c r="N9" s="24"/>
    </row>
    <row r="10" spans="3:14" x14ac:dyDescent="0.25">
      <c r="C10" t="s">
        <v>109</v>
      </c>
      <c r="F10" t="s">
        <v>107</v>
      </c>
      <c r="G10" s="2"/>
      <c r="I10" s="228" t="s">
        <v>108</v>
      </c>
      <c r="J10" s="245"/>
      <c r="K10" s="2"/>
      <c r="M10"/>
      <c r="N10" s="24"/>
    </row>
    <row r="13" spans="3:14" x14ac:dyDescent="0.25">
      <c r="C13" s="137" t="s">
        <v>110</v>
      </c>
    </row>
    <row r="15" spans="3:14" x14ac:dyDescent="0.25">
      <c r="C15" s="171" t="s">
        <v>111</v>
      </c>
      <c r="E15" s="247"/>
      <c r="F15" s="247"/>
      <c r="G15" s="247"/>
    </row>
    <row r="16" spans="3:14" x14ac:dyDescent="0.25">
      <c r="C16" s="248" t="s">
        <v>112</v>
      </c>
      <c r="D16" s="228"/>
      <c r="E16" s="249"/>
      <c r="F16" s="249"/>
      <c r="G16" s="249"/>
    </row>
    <row r="17" spans="3:13" x14ac:dyDescent="0.25">
      <c r="C17" s="248" t="s">
        <v>113</v>
      </c>
      <c r="D17" s="228"/>
      <c r="E17" s="249"/>
      <c r="F17" s="249"/>
      <c r="G17" s="249"/>
    </row>
    <row r="18" spans="3:13" x14ac:dyDescent="0.25">
      <c r="C18" s="248" t="s">
        <v>63</v>
      </c>
      <c r="D18" s="228"/>
      <c r="E18" s="249"/>
      <c r="F18" s="249"/>
      <c r="G18" s="249"/>
    </row>
    <row r="19" spans="3:13" x14ac:dyDescent="0.25">
      <c r="C19" s="248" t="s">
        <v>114</v>
      </c>
      <c r="D19" s="228"/>
      <c r="E19" s="249"/>
      <c r="F19" s="249"/>
      <c r="G19" s="249"/>
    </row>
    <row r="20" spans="3:13" x14ac:dyDescent="0.25">
      <c r="C20" s="248" t="s">
        <v>115</v>
      </c>
      <c r="D20" s="228"/>
      <c r="E20" s="249"/>
      <c r="F20" s="249"/>
      <c r="G20" s="249"/>
    </row>
    <row r="26" spans="3:13" x14ac:dyDescent="0.25">
      <c r="C26" t="s">
        <v>116</v>
      </c>
    </row>
    <row r="27" spans="3:13" x14ac:dyDescent="0.25">
      <c r="C27" s="172" t="s">
        <v>1</v>
      </c>
      <c r="D27" s="172" t="s">
        <v>2</v>
      </c>
      <c r="E27" s="172" t="s">
        <v>117</v>
      </c>
      <c r="F27" s="172" t="s">
        <v>118</v>
      </c>
      <c r="G27" s="172" t="s">
        <v>119</v>
      </c>
      <c r="H27" s="172" t="s">
        <v>120</v>
      </c>
      <c r="I27" s="172" t="s">
        <v>121</v>
      </c>
      <c r="J27" s="172" t="s">
        <v>122</v>
      </c>
      <c r="K27" s="24"/>
      <c r="M27"/>
    </row>
    <row r="28" spans="3:13" s="77" customFormat="1" x14ac:dyDescent="0.25">
      <c r="C28" s="173"/>
      <c r="D28" s="173"/>
      <c r="E28" s="173"/>
      <c r="F28" s="173"/>
      <c r="G28" s="173"/>
      <c r="H28" s="173"/>
      <c r="I28" s="173"/>
      <c r="J28" s="173"/>
      <c r="K28" s="174"/>
    </row>
    <row r="29" spans="3:13" s="77" customFormat="1" x14ac:dyDescent="0.25">
      <c r="C29" s="173"/>
      <c r="D29" s="173"/>
      <c r="E29" s="173"/>
      <c r="F29" s="173"/>
      <c r="G29" s="173"/>
      <c r="H29" s="173"/>
      <c r="I29" s="173"/>
      <c r="J29" s="173"/>
      <c r="K29" s="174"/>
    </row>
    <row r="34" spans="2:14" x14ac:dyDescent="0.25">
      <c r="C34" t="s">
        <v>123</v>
      </c>
    </row>
    <row r="35" spans="2:14" x14ac:dyDescent="0.25">
      <c r="C35" s="172" t="s">
        <v>1</v>
      </c>
      <c r="D35" s="172" t="s">
        <v>2</v>
      </c>
      <c r="E35" s="172" t="s">
        <v>117</v>
      </c>
      <c r="F35" s="172" t="s">
        <v>118</v>
      </c>
      <c r="G35" s="172" t="s">
        <v>119</v>
      </c>
      <c r="H35" s="172" t="s">
        <v>120</v>
      </c>
      <c r="I35" s="172" t="s">
        <v>121</v>
      </c>
      <c r="J35" s="172" t="s">
        <v>122</v>
      </c>
      <c r="K35" s="172" t="s">
        <v>124</v>
      </c>
      <c r="L35" s="175" t="s">
        <v>125</v>
      </c>
      <c r="M35" s="24" t="s">
        <v>126</v>
      </c>
      <c r="N35" s="176" t="s">
        <v>127</v>
      </c>
    </row>
    <row r="36" spans="2:14" x14ac:dyDescent="0.25">
      <c r="B36">
        <v>1</v>
      </c>
    </row>
    <row r="37" spans="2:14" x14ac:dyDescent="0.25">
      <c r="B37">
        <v>2</v>
      </c>
    </row>
    <row r="38" spans="2:14" x14ac:dyDescent="0.25">
      <c r="B38">
        <v>3</v>
      </c>
    </row>
    <row r="39" spans="2:14" x14ac:dyDescent="0.25">
      <c r="B39">
        <v>4</v>
      </c>
    </row>
    <row r="40" spans="2:14" x14ac:dyDescent="0.25">
      <c r="B40">
        <v>5</v>
      </c>
    </row>
    <row r="41" spans="2:14" x14ac:dyDescent="0.25">
      <c r="B41">
        <v>6</v>
      </c>
    </row>
    <row r="43" spans="2:14" x14ac:dyDescent="0.25">
      <c r="C43" t="s">
        <v>128</v>
      </c>
    </row>
    <row r="44" spans="2:14" x14ac:dyDescent="0.25">
      <c r="C44" s="172" t="s">
        <v>1</v>
      </c>
      <c r="D44" s="172" t="s">
        <v>2</v>
      </c>
      <c r="E44" s="172" t="s">
        <v>117</v>
      </c>
      <c r="F44" s="172" t="s">
        <v>118</v>
      </c>
      <c r="G44" s="172" t="s">
        <v>119</v>
      </c>
      <c r="H44" s="172" t="s">
        <v>120</v>
      </c>
      <c r="I44" s="172" t="s">
        <v>121</v>
      </c>
      <c r="J44" s="172" t="s">
        <v>122</v>
      </c>
      <c r="K44" s="172" t="s">
        <v>124</v>
      </c>
      <c r="L44" s="175" t="s">
        <v>129</v>
      </c>
      <c r="M44" s="24" t="s">
        <v>126</v>
      </c>
      <c r="N44" s="176" t="s">
        <v>127</v>
      </c>
    </row>
    <row r="45" spans="2:14" x14ac:dyDescent="0.25">
      <c r="B45">
        <v>1</v>
      </c>
    </row>
    <row r="46" spans="2:14" x14ac:dyDescent="0.25">
      <c r="B46">
        <v>2</v>
      </c>
    </row>
    <row r="47" spans="2:14" x14ac:dyDescent="0.25">
      <c r="B47">
        <v>3</v>
      </c>
    </row>
    <row r="48" spans="2:14" x14ac:dyDescent="0.25">
      <c r="B48">
        <v>4</v>
      </c>
    </row>
    <row r="49" spans="2:14" x14ac:dyDescent="0.25">
      <c r="B49">
        <v>5</v>
      </c>
    </row>
    <row r="50" spans="2:14" s="24" customFormat="1" x14ac:dyDescent="0.25">
      <c r="B50">
        <v>6</v>
      </c>
      <c r="C50"/>
      <c r="D50"/>
      <c r="E50"/>
      <c r="F50"/>
      <c r="G50"/>
      <c r="H50"/>
      <c r="I50"/>
      <c r="J50"/>
      <c r="K50"/>
      <c r="L50"/>
      <c r="N50"/>
    </row>
    <row r="52" spans="2:14" s="24" customFormat="1" x14ac:dyDescent="0.25">
      <c r="B52"/>
      <c r="C52" t="s">
        <v>47</v>
      </c>
      <c r="D52"/>
      <c r="E52"/>
      <c r="F52"/>
      <c r="G52"/>
      <c r="H52"/>
      <c r="I52"/>
      <c r="J52"/>
      <c r="K52"/>
      <c r="L52"/>
      <c r="N52"/>
    </row>
    <row r="53" spans="2:14" s="24" customFormat="1" x14ac:dyDescent="0.25">
      <c r="B53"/>
      <c r="C53" s="177" t="s">
        <v>1</v>
      </c>
      <c r="D53" s="177" t="s">
        <v>2</v>
      </c>
      <c r="E53" s="177" t="s">
        <v>117</v>
      </c>
      <c r="F53" s="177" t="s">
        <v>118</v>
      </c>
      <c r="G53" s="177" t="s">
        <v>119</v>
      </c>
      <c r="H53" s="177" t="s">
        <v>120</v>
      </c>
      <c r="I53" s="177" t="s">
        <v>121</v>
      </c>
      <c r="J53" s="177" t="s">
        <v>122</v>
      </c>
      <c r="K53" s="177" t="s">
        <v>124</v>
      </c>
      <c r="L53"/>
      <c r="N53"/>
    </row>
    <row r="54" spans="2:14" s="24" customFormat="1" x14ac:dyDescent="0.25">
      <c r="B54"/>
      <c r="C54" t="str">
        <f>IF(EMARGEMENT!C10="","",EMARGEMENT!C10)</f>
        <v>T</v>
      </c>
      <c r="D54" t="str">
        <f>IF(EMARGEMENT!D10="","",EMARGEMENT!D10)</f>
        <v/>
      </c>
      <c r="E54" t="str">
        <f>IF(EMARGEMENT!E10="","",EMARGEMENT!E10)</f>
        <v/>
      </c>
      <c r="F54" t="str">
        <f>IF(EMARGEMENT!F10="","",EMARGEMENT!F10)</f>
        <v/>
      </c>
      <c r="G54">
        <f>IF(EMARGEMENT!G10="","",EMARGEMENT!G10)</f>
        <v>1</v>
      </c>
      <c r="H54" t="str">
        <f>IF(EMARGEMENT!H10="","",EMARGEMENT!H10)</f>
        <v/>
      </c>
      <c r="I54" t="str">
        <f>IF(EMARGEMENT!I10="","",EMARGEMENT!I10)</f>
        <v/>
      </c>
      <c r="J54" t="str">
        <f>IF(EMARGEMENT!J10="","",EMARGEMENT!J10)</f>
        <v/>
      </c>
      <c r="K54" s="25"/>
      <c r="L54"/>
      <c r="N54"/>
    </row>
    <row r="55" spans="2:14" s="24" customFormat="1" x14ac:dyDescent="0.25">
      <c r="B55"/>
      <c r="C55" t="str">
        <f>IF(EMARGEMENT!C11="","",EMARGEMENT!C11)</f>
        <v>T</v>
      </c>
      <c r="D55" t="str">
        <f>IF(EMARGEMENT!D11="","",EMARGEMENT!D11)</f>
        <v/>
      </c>
      <c r="E55" t="str">
        <f>IF(EMARGEMENT!E11="","",EMARGEMENT!E11)</f>
        <v/>
      </c>
      <c r="F55" t="str">
        <f>IF(EMARGEMENT!F11="","",EMARGEMENT!F11)</f>
        <v/>
      </c>
      <c r="G55">
        <f>IF(EMARGEMENT!G11="","",EMARGEMENT!G11)</f>
        <v>2</v>
      </c>
      <c r="H55" t="str">
        <f>IF(EMARGEMENT!H11="","",EMARGEMENT!H11)</f>
        <v/>
      </c>
      <c r="I55" t="str">
        <f>IF(EMARGEMENT!I11="","",EMARGEMENT!I11)</f>
        <v/>
      </c>
      <c r="J55" t="str">
        <f>IF(EMARGEMENT!J11="","",EMARGEMENT!J11)</f>
        <v/>
      </c>
      <c r="K55" s="25"/>
      <c r="L55" s="25"/>
      <c r="N55"/>
    </row>
    <row r="56" spans="2:14" s="24" customFormat="1" x14ac:dyDescent="0.25">
      <c r="B56"/>
      <c r="C56" t="str">
        <f>IF(EMARGEMENT!C12="","",EMARGEMENT!C12)</f>
        <v>T</v>
      </c>
      <c r="D56" t="str">
        <f>IF(EMARGEMENT!D12="","",EMARGEMENT!D12)</f>
        <v/>
      </c>
      <c r="E56" t="str">
        <f>IF(EMARGEMENT!E12="","",EMARGEMENT!E12)</f>
        <v/>
      </c>
      <c r="F56" t="str">
        <f>IF(EMARGEMENT!F12="","",EMARGEMENT!F12)</f>
        <v/>
      </c>
      <c r="G56">
        <f>IF(EMARGEMENT!G12="","",EMARGEMENT!G12)</f>
        <v>3</v>
      </c>
      <c r="H56" t="str">
        <f>IF(EMARGEMENT!H12="","",EMARGEMENT!H12)</f>
        <v/>
      </c>
      <c r="I56" t="str">
        <f>IF(EMARGEMENT!I12="","",EMARGEMENT!I12)</f>
        <v/>
      </c>
      <c r="J56" t="str">
        <f>IF(EMARGEMENT!J12="","",EMARGEMENT!J12)</f>
        <v/>
      </c>
      <c r="K56" s="25"/>
      <c r="L56" s="25"/>
      <c r="N56"/>
    </row>
    <row r="57" spans="2:14" s="24" customFormat="1" x14ac:dyDescent="0.25">
      <c r="B57"/>
      <c r="C57" t="str">
        <f>IF(EMARGEMENT!C13="","",EMARGEMENT!C13)</f>
        <v>T</v>
      </c>
      <c r="D57" t="str">
        <f>IF(EMARGEMENT!D13="","",EMARGEMENT!D13)</f>
        <v/>
      </c>
      <c r="E57" t="str">
        <f>IF(EMARGEMENT!E13="","",EMARGEMENT!E13)</f>
        <v/>
      </c>
      <c r="F57" t="str">
        <f>IF(EMARGEMENT!F13="","",EMARGEMENT!F13)</f>
        <v/>
      </c>
      <c r="G57">
        <f>IF(EMARGEMENT!G13="","",EMARGEMENT!G13)</f>
        <v>4</v>
      </c>
      <c r="H57" t="str">
        <f>IF(EMARGEMENT!H13="","",EMARGEMENT!H13)</f>
        <v/>
      </c>
      <c r="I57" t="str">
        <f>IF(EMARGEMENT!I13="","",EMARGEMENT!I13)</f>
        <v/>
      </c>
      <c r="J57" t="str">
        <f>IF(EMARGEMENT!J13="","",EMARGEMENT!J13)</f>
        <v/>
      </c>
      <c r="K57" s="25"/>
      <c r="L57" s="25"/>
      <c r="N57"/>
    </row>
    <row r="58" spans="2:14" s="24" customFormat="1" x14ac:dyDescent="0.25">
      <c r="B58"/>
      <c r="C58" t="str">
        <f>IF(EMARGEMENT!C14="","",EMARGEMENT!C14)</f>
        <v>T</v>
      </c>
      <c r="D58" t="str">
        <f>IF(EMARGEMENT!D14="","",EMARGEMENT!D14)</f>
        <v/>
      </c>
      <c r="E58" t="str">
        <f>IF(EMARGEMENT!E14="","",EMARGEMENT!E14)</f>
        <v/>
      </c>
      <c r="F58" t="str">
        <f>IF(EMARGEMENT!F14="","",EMARGEMENT!F14)</f>
        <v/>
      </c>
      <c r="G58">
        <f>IF(EMARGEMENT!G14="","",EMARGEMENT!G14)</f>
        <v>5</v>
      </c>
      <c r="H58" t="str">
        <f>IF(EMARGEMENT!H14="","",EMARGEMENT!H14)</f>
        <v/>
      </c>
      <c r="I58" t="str">
        <f>IF(EMARGEMENT!I14="","",EMARGEMENT!I14)</f>
        <v/>
      </c>
      <c r="J58" t="str">
        <f>IF(EMARGEMENT!J14="","",EMARGEMENT!J14)</f>
        <v/>
      </c>
      <c r="K58" s="25"/>
      <c r="L58" s="25"/>
      <c r="N58"/>
    </row>
    <row r="59" spans="2:14" s="24" customFormat="1" x14ac:dyDescent="0.25">
      <c r="B59"/>
      <c r="C59" t="str">
        <f>IF(EMARGEMENT!C15="","",EMARGEMENT!C15)</f>
        <v>T</v>
      </c>
      <c r="D59" t="str">
        <f>IF(EMARGEMENT!D15="","",EMARGEMENT!D15)</f>
        <v/>
      </c>
      <c r="E59" t="str">
        <f>IF(EMARGEMENT!E15="","",EMARGEMENT!E15)</f>
        <v/>
      </c>
      <c r="F59" t="str">
        <f>IF(EMARGEMENT!F15="","",EMARGEMENT!F15)</f>
        <v/>
      </c>
      <c r="G59">
        <f>IF(EMARGEMENT!G15="","",EMARGEMENT!G15)</f>
        <v>6</v>
      </c>
      <c r="H59" t="str">
        <f>IF(EMARGEMENT!H15="","",EMARGEMENT!H15)</f>
        <v/>
      </c>
      <c r="I59" t="str">
        <f>IF(EMARGEMENT!I15="","",EMARGEMENT!I15)</f>
        <v/>
      </c>
      <c r="J59" t="str">
        <f>IF(EMARGEMENT!J15="","",EMARGEMENT!J15)</f>
        <v/>
      </c>
      <c r="K59" s="25"/>
      <c r="L59" s="25"/>
      <c r="N59"/>
    </row>
    <row r="60" spans="2:14" s="24" customFormat="1" x14ac:dyDescent="0.25">
      <c r="B60"/>
      <c r="C60" t="str">
        <f>IF(EMARGEMENT!C16="","",EMARGEMENT!C16)</f>
        <v>T</v>
      </c>
      <c r="D60" t="str">
        <f>IF(EMARGEMENT!D16="","",EMARGEMENT!D16)</f>
        <v/>
      </c>
      <c r="E60" t="str">
        <f>IF(EMARGEMENT!E16="","",EMARGEMENT!E16)</f>
        <v/>
      </c>
      <c r="F60" t="str">
        <f>IF(EMARGEMENT!F16="","",EMARGEMENT!F16)</f>
        <v/>
      </c>
      <c r="G60">
        <f>IF(EMARGEMENT!G16="","",EMARGEMENT!G16)</f>
        <v>7</v>
      </c>
      <c r="H60" t="str">
        <f>IF(EMARGEMENT!H16="","",EMARGEMENT!H16)</f>
        <v/>
      </c>
      <c r="I60" t="str">
        <f>IF(EMARGEMENT!I16="","",EMARGEMENT!I16)</f>
        <v/>
      </c>
      <c r="J60" t="str">
        <f>IF(EMARGEMENT!J16="","",EMARGEMENT!J16)</f>
        <v/>
      </c>
      <c r="K60" s="25"/>
      <c r="L60" s="25"/>
      <c r="N60"/>
    </row>
    <row r="61" spans="2:14" s="24" customFormat="1" x14ac:dyDescent="0.25">
      <c r="B61"/>
      <c r="C61" t="str">
        <f>IF(EMARGEMENT!C17="","",EMARGEMENT!C17)</f>
        <v>T</v>
      </c>
      <c r="D61" t="str">
        <f>IF(EMARGEMENT!D17="","",EMARGEMENT!D17)</f>
        <v/>
      </c>
      <c r="E61" t="str">
        <f>IF(EMARGEMENT!E17="","",EMARGEMENT!E17)</f>
        <v/>
      </c>
      <c r="F61" t="str">
        <f>IF(EMARGEMENT!F17="","",EMARGEMENT!F17)</f>
        <v/>
      </c>
      <c r="G61">
        <f>IF(EMARGEMENT!G17="","",EMARGEMENT!G17)</f>
        <v>8</v>
      </c>
      <c r="H61" t="str">
        <f>IF(EMARGEMENT!H17="","",EMARGEMENT!H17)</f>
        <v/>
      </c>
      <c r="I61" t="str">
        <f>IF(EMARGEMENT!I17="","",EMARGEMENT!I17)</f>
        <v/>
      </c>
      <c r="J61" t="str">
        <f>IF(EMARGEMENT!J17="","",EMARGEMENT!J17)</f>
        <v/>
      </c>
      <c r="K61" s="25"/>
      <c r="L61" s="25"/>
      <c r="N61"/>
    </row>
    <row r="62" spans="2:14" x14ac:dyDescent="0.25">
      <c r="C62" t="str">
        <f>IF(EMARGEMENT!C18="","",EMARGEMENT!C18)</f>
        <v/>
      </c>
      <c r="D62" t="str">
        <f>IF(EMARGEMENT!D18="","",EMARGEMENT!D18)</f>
        <v/>
      </c>
      <c r="E62" t="str">
        <f>IF(EMARGEMENT!E18="","",EMARGEMENT!E18)</f>
        <v/>
      </c>
      <c r="F62" t="str">
        <f>IF(EMARGEMENT!F18="","",EMARGEMENT!F18)</f>
        <v/>
      </c>
      <c r="G62" t="str">
        <f>IF(EMARGEMENT!G18="","",EMARGEMENT!G18)</f>
        <v/>
      </c>
      <c r="H62" t="str">
        <f>IF(EMARGEMENT!H18="","",EMARGEMENT!H18)</f>
        <v/>
      </c>
      <c r="I62" t="str">
        <f>IF(EMARGEMENT!I18="","",EMARGEMENT!I18)</f>
        <v/>
      </c>
      <c r="J62" t="str">
        <f>IF(EMARGEMENT!J18="","",EMARGEMENT!J18)</f>
        <v/>
      </c>
      <c r="K62" s="25"/>
    </row>
    <row r="63" spans="2:14" x14ac:dyDescent="0.25">
      <c r="C63" t="str">
        <f>IF(EMARGEMENT!C19="","",EMARGEMENT!C19)</f>
        <v/>
      </c>
      <c r="D63" t="str">
        <f>IF(EMARGEMENT!D19="","",EMARGEMENT!D19)</f>
        <v/>
      </c>
      <c r="E63" t="str">
        <f>IF(EMARGEMENT!E19="","",EMARGEMENT!E19)</f>
        <v/>
      </c>
      <c r="F63" t="str">
        <f>IF(EMARGEMENT!F19="","",EMARGEMENT!F19)</f>
        <v/>
      </c>
      <c r="G63" t="str">
        <f>IF(EMARGEMENT!G19="","",EMARGEMENT!G19)</f>
        <v/>
      </c>
      <c r="H63" t="str">
        <f>IF(EMARGEMENT!H19="","",EMARGEMENT!H19)</f>
        <v/>
      </c>
      <c r="I63" t="str">
        <f>IF(EMARGEMENT!I19="","",EMARGEMENT!I19)</f>
        <v/>
      </c>
      <c r="J63" t="str">
        <f>IF(EMARGEMENT!J19="","",EMARGEMENT!J19)</f>
        <v/>
      </c>
      <c r="K63" s="25"/>
    </row>
    <row r="64" spans="2:14" x14ac:dyDescent="0.25">
      <c r="C64" t="str">
        <f>IF(EMARGEMENT!C20="","",EMARGEMENT!C20)</f>
        <v/>
      </c>
      <c r="D64" t="str">
        <f>IF(EMARGEMENT!D20="","",EMARGEMENT!D20)</f>
        <v/>
      </c>
      <c r="E64" t="str">
        <f>IF(EMARGEMENT!E20="","",EMARGEMENT!E20)</f>
        <v/>
      </c>
      <c r="F64" t="str">
        <f>IF(EMARGEMENT!F20="","",EMARGEMENT!F20)</f>
        <v/>
      </c>
      <c r="G64" t="str">
        <f>IF(EMARGEMENT!G20="","",EMARGEMENT!G20)</f>
        <v/>
      </c>
      <c r="H64" t="str">
        <f>IF(EMARGEMENT!H20="","",EMARGEMENT!H20)</f>
        <v/>
      </c>
      <c r="I64" t="str">
        <f>IF(EMARGEMENT!I20="","",EMARGEMENT!I20)</f>
        <v/>
      </c>
      <c r="J64" t="str">
        <f>IF(EMARGEMENT!J20="","",EMARGEMENT!J20)</f>
        <v/>
      </c>
      <c r="K64" s="25"/>
    </row>
    <row r="65" spans="2:14" x14ac:dyDescent="0.25">
      <c r="C65" t="str">
        <f>IF(EMARGEMENT!C21="","",EMARGEMENT!C21)</f>
        <v/>
      </c>
      <c r="D65" t="str">
        <f>IF(EMARGEMENT!D21="","",EMARGEMENT!D21)</f>
        <v/>
      </c>
      <c r="E65" t="str">
        <f>IF(EMARGEMENT!E21="","",EMARGEMENT!E21)</f>
        <v/>
      </c>
      <c r="F65" t="str">
        <f>IF(EMARGEMENT!F21="","",EMARGEMENT!F21)</f>
        <v/>
      </c>
      <c r="G65" t="str">
        <f>IF(EMARGEMENT!G21="","",EMARGEMENT!G21)</f>
        <v/>
      </c>
      <c r="H65" t="str">
        <f>IF(EMARGEMENT!H21="","",EMARGEMENT!H21)</f>
        <v/>
      </c>
      <c r="I65" t="str">
        <f>IF(EMARGEMENT!I21="","",EMARGEMENT!I21)</f>
        <v/>
      </c>
      <c r="J65" t="str">
        <f>IF(EMARGEMENT!J21="","",EMARGEMENT!J21)</f>
        <v/>
      </c>
      <c r="K65" s="25"/>
    </row>
    <row r="66" spans="2:14" x14ac:dyDescent="0.25">
      <c r="C66" t="str">
        <f>IF(EMARGEMENT!C22="","",EMARGEMENT!C22)</f>
        <v/>
      </c>
      <c r="D66" t="str">
        <f>IF(EMARGEMENT!D22="","",EMARGEMENT!D22)</f>
        <v/>
      </c>
      <c r="E66" t="str">
        <f>IF(EMARGEMENT!E22="","",EMARGEMENT!E22)</f>
        <v/>
      </c>
      <c r="F66" t="str">
        <f>IF(EMARGEMENT!F22="","",EMARGEMENT!F22)</f>
        <v/>
      </c>
      <c r="G66" t="str">
        <f>IF(EMARGEMENT!G22="","",EMARGEMENT!G22)</f>
        <v/>
      </c>
      <c r="H66" t="str">
        <f>IF(EMARGEMENT!H22="","",EMARGEMENT!H22)</f>
        <v/>
      </c>
      <c r="I66" t="str">
        <f>IF(EMARGEMENT!I22="","",EMARGEMENT!I22)</f>
        <v/>
      </c>
      <c r="J66" t="str">
        <f>IF(EMARGEMENT!J22="","",EMARGEMENT!J22)</f>
        <v/>
      </c>
      <c r="K66" s="25"/>
    </row>
    <row r="67" spans="2:14" x14ac:dyDescent="0.25">
      <c r="C67" t="str">
        <f>IF(EMARGEMENT!C23="","",EMARGEMENT!C23)</f>
        <v/>
      </c>
      <c r="D67" t="str">
        <f>IF(EMARGEMENT!D23="","",EMARGEMENT!D23)</f>
        <v/>
      </c>
      <c r="E67" t="str">
        <f>IF(EMARGEMENT!E23="","",EMARGEMENT!E23)</f>
        <v/>
      </c>
      <c r="F67" t="str">
        <f>IF(EMARGEMENT!F23="","",EMARGEMENT!F23)</f>
        <v/>
      </c>
      <c r="G67" t="str">
        <f>IF(EMARGEMENT!G23="","",EMARGEMENT!G23)</f>
        <v/>
      </c>
      <c r="H67" t="str">
        <f>IF(EMARGEMENT!H23="","",EMARGEMENT!H23)</f>
        <v/>
      </c>
      <c r="I67" t="str">
        <f>IF(EMARGEMENT!I23="","",EMARGEMENT!I23)</f>
        <v/>
      </c>
      <c r="J67" t="str">
        <f>IF(EMARGEMENT!J23="","",EMARGEMENT!J23)</f>
        <v/>
      </c>
      <c r="K67" s="25"/>
    </row>
    <row r="68" spans="2:14" s="24" customFormat="1" x14ac:dyDescent="0.25">
      <c r="B68"/>
      <c r="C68"/>
      <c r="D68"/>
      <c r="E68"/>
      <c r="F68"/>
      <c r="G68"/>
      <c r="H68"/>
      <c r="I68"/>
      <c r="J68"/>
      <c r="K68" s="25"/>
      <c r="L68"/>
      <c r="N68"/>
    </row>
    <row r="69" spans="2:14" s="24" customFormat="1" x14ac:dyDescent="0.25">
      <c r="B69"/>
      <c r="C69"/>
      <c r="D69"/>
      <c r="E69"/>
      <c r="F69"/>
      <c r="G69"/>
      <c r="H69"/>
      <c r="I69"/>
      <c r="J69"/>
      <c r="K69"/>
      <c r="L69"/>
      <c r="N69"/>
    </row>
    <row r="70" spans="2:14" s="24" customFormat="1" x14ac:dyDescent="0.25">
      <c r="B70"/>
      <c r="C70" s="246" t="s">
        <v>130</v>
      </c>
      <c r="D70" s="246"/>
      <c r="E70" s="246"/>
      <c r="F70" s="246"/>
      <c r="G70" s="246"/>
      <c r="H70" s="246"/>
      <c r="I70" s="246"/>
      <c r="J70" s="246"/>
      <c r="K70" s="246"/>
      <c r="L70"/>
      <c r="N70"/>
    </row>
    <row r="71" spans="2:14" x14ac:dyDescent="0.25"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4" x14ac:dyDescent="0.25"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14" x14ac:dyDescent="0.25">
      <c r="C73" s="246"/>
      <c r="D73" s="246"/>
      <c r="E73" s="246"/>
      <c r="F73" s="246"/>
      <c r="G73" s="246"/>
      <c r="H73" s="246"/>
      <c r="I73" s="246"/>
      <c r="J73" s="246"/>
      <c r="K73" s="246"/>
    </row>
    <row r="74" spans="2:14" x14ac:dyDescent="0.25">
      <c r="C74" s="246"/>
      <c r="D74" s="246"/>
      <c r="E74" s="246"/>
      <c r="F74" s="246"/>
      <c r="G74" s="246"/>
      <c r="H74" s="246"/>
      <c r="I74" s="246"/>
      <c r="J74" s="246"/>
      <c r="K74" s="246"/>
    </row>
    <row r="75" spans="2:14" x14ac:dyDescent="0.25">
      <c r="C75" s="246"/>
      <c r="D75" s="246"/>
      <c r="E75" s="246"/>
      <c r="F75" s="246"/>
      <c r="G75" s="246"/>
      <c r="H75" s="246"/>
      <c r="I75" s="246"/>
      <c r="J75" s="246"/>
      <c r="K75" s="246"/>
    </row>
    <row r="76" spans="2:14" x14ac:dyDescent="0.25">
      <c r="C76" s="246"/>
      <c r="D76" s="246"/>
      <c r="E76" s="246"/>
      <c r="F76" s="246"/>
      <c r="G76" s="246"/>
      <c r="H76" s="246"/>
      <c r="I76" s="246"/>
      <c r="J76" s="246"/>
      <c r="K76" s="246"/>
    </row>
    <row r="79" spans="2:14" x14ac:dyDescent="0.25">
      <c r="C79" s="246" t="s">
        <v>131</v>
      </c>
      <c r="D79" s="246"/>
      <c r="E79" s="246"/>
      <c r="F79" s="246"/>
      <c r="G79" s="246"/>
      <c r="H79" s="246"/>
      <c r="I79" s="246"/>
      <c r="J79" s="246"/>
      <c r="K79" s="246"/>
    </row>
    <row r="80" spans="2:14" x14ac:dyDescent="0.25">
      <c r="C80" s="246"/>
      <c r="D80" s="246"/>
      <c r="E80" s="246"/>
      <c r="F80" s="246"/>
      <c r="G80" s="246"/>
      <c r="H80" s="246"/>
      <c r="I80" s="246"/>
      <c r="J80" s="246"/>
      <c r="K80" s="246"/>
    </row>
    <row r="81" spans="3:11" x14ac:dyDescent="0.25">
      <c r="C81" s="246"/>
      <c r="D81" s="246"/>
      <c r="E81" s="246"/>
      <c r="F81" s="246"/>
      <c r="G81" s="246"/>
      <c r="H81" s="246"/>
      <c r="I81" s="246"/>
      <c r="J81" s="246"/>
      <c r="K81" s="246"/>
    </row>
    <row r="82" spans="3:11" x14ac:dyDescent="0.25">
      <c r="C82" s="246"/>
      <c r="D82" s="246"/>
      <c r="E82" s="246"/>
      <c r="F82" s="246"/>
      <c r="G82" s="246"/>
      <c r="H82" s="246"/>
      <c r="I82" s="246"/>
      <c r="J82" s="246"/>
      <c r="K82" s="246"/>
    </row>
    <row r="83" spans="3:11" x14ac:dyDescent="0.25">
      <c r="C83" s="246"/>
      <c r="D83" s="246"/>
      <c r="E83" s="246"/>
      <c r="F83" s="246"/>
      <c r="G83" s="246"/>
      <c r="H83" s="246"/>
      <c r="I83" s="246"/>
      <c r="J83" s="246"/>
      <c r="K83" s="246"/>
    </row>
    <row r="84" spans="3:11" x14ac:dyDescent="0.25">
      <c r="C84" s="246"/>
      <c r="D84" s="246"/>
      <c r="E84" s="246"/>
      <c r="F84" s="246"/>
      <c r="G84" s="246"/>
      <c r="H84" s="246"/>
      <c r="I84" s="246"/>
      <c r="J84" s="246"/>
      <c r="K84" s="246"/>
    </row>
    <row r="85" spans="3:11" x14ac:dyDescent="0.25">
      <c r="C85" s="246"/>
      <c r="D85" s="246"/>
      <c r="E85" s="246"/>
      <c r="F85" s="246"/>
      <c r="G85" s="246"/>
      <c r="H85" s="246"/>
      <c r="I85" s="246"/>
      <c r="J85" s="246"/>
      <c r="K85" s="246"/>
    </row>
  </sheetData>
  <mergeCells count="25">
    <mergeCell ref="C79:K8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70:K76"/>
    <mergeCell ref="I10:J10"/>
    <mergeCell ref="C3:D3"/>
    <mergeCell ref="E3:K3"/>
    <mergeCell ref="C4:D4"/>
    <mergeCell ref="E4:F4"/>
    <mergeCell ref="C5:D5"/>
    <mergeCell ref="E5:F5"/>
    <mergeCell ref="C6:D6"/>
    <mergeCell ref="E6:F6"/>
    <mergeCell ref="C7:D7"/>
    <mergeCell ref="E7:F7"/>
    <mergeCell ref="I9:J9"/>
  </mergeCells>
  <dataValidations count="1">
    <dataValidation type="list" allowBlank="1" showInputMessage="1" showErrorMessage="1" sqref="L55:L61 K54:K68">
      <formula1>RANG</formula1>
    </dataValidation>
  </dataValidations>
  <pageMargins left="0.7" right="0.7" top="0.75" bottom="0.75" header="0.3" footer="0.3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TRI">
                <anchor moveWithCells="1" sizeWithCells="1">
                  <from>
                    <xdr:col>12</xdr:col>
                    <xdr:colOff>28575</xdr:colOff>
                    <xdr:row>53</xdr:row>
                    <xdr:rowOff>19050</xdr:rowOff>
                  </from>
                  <to>
                    <xdr:col>13</xdr:col>
                    <xdr:colOff>1000125</xdr:colOff>
                    <xdr:row>55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D5:I15"/>
  <sheetViews>
    <sheetView workbookViewId="0">
      <selection activeCell="I18" sqref="I18"/>
    </sheetView>
  </sheetViews>
  <sheetFormatPr baseColWidth="10" defaultRowHeight="15" x14ac:dyDescent="0.25"/>
  <cols>
    <col min="4" max="5" width="12.7109375" bestFit="1" customWidth="1"/>
  </cols>
  <sheetData>
    <row r="5" spans="4:9" x14ac:dyDescent="0.25">
      <c r="D5" t="s">
        <v>76</v>
      </c>
      <c r="E5" t="s">
        <v>77</v>
      </c>
      <c r="F5" t="s">
        <v>78</v>
      </c>
      <c r="I5" t="s">
        <v>132</v>
      </c>
    </row>
    <row r="6" spans="4:9" x14ac:dyDescent="0.25">
      <c r="D6" t="s">
        <v>67</v>
      </c>
      <c r="E6" t="s">
        <v>67</v>
      </c>
      <c r="F6" t="s">
        <v>73</v>
      </c>
      <c r="G6">
        <v>2020</v>
      </c>
      <c r="I6">
        <v>1</v>
      </c>
    </row>
    <row r="7" spans="4:9" x14ac:dyDescent="0.25">
      <c r="D7" t="s">
        <v>68</v>
      </c>
      <c r="E7" t="s">
        <v>68</v>
      </c>
      <c r="F7" t="s">
        <v>74</v>
      </c>
      <c r="G7">
        <v>2021</v>
      </c>
      <c r="I7">
        <v>2</v>
      </c>
    </row>
    <row r="8" spans="4:9" x14ac:dyDescent="0.25">
      <c r="D8" t="s">
        <v>69</v>
      </c>
      <c r="E8" t="s">
        <v>69</v>
      </c>
      <c r="F8" t="s">
        <v>66</v>
      </c>
      <c r="G8">
        <v>2022</v>
      </c>
      <c r="I8">
        <v>3</v>
      </c>
    </row>
    <row r="9" spans="4:9" x14ac:dyDescent="0.25">
      <c r="D9" t="s">
        <v>75</v>
      </c>
      <c r="E9" t="s">
        <v>75</v>
      </c>
      <c r="G9">
        <v>2023</v>
      </c>
      <c r="I9">
        <v>4</v>
      </c>
    </row>
    <row r="10" spans="4:9" x14ac:dyDescent="0.25">
      <c r="D10" t="s">
        <v>70</v>
      </c>
      <c r="E10" t="s">
        <v>70</v>
      </c>
      <c r="G10">
        <v>2024</v>
      </c>
      <c r="I10">
        <v>5</v>
      </c>
    </row>
    <row r="11" spans="4:9" x14ac:dyDescent="0.25">
      <c r="D11" t="s">
        <v>71</v>
      </c>
      <c r="E11" t="s">
        <v>71</v>
      </c>
      <c r="I11">
        <v>6</v>
      </c>
    </row>
    <row r="12" spans="4:9" x14ac:dyDescent="0.25">
      <c r="D12" t="s">
        <v>72</v>
      </c>
      <c r="E12" t="s">
        <v>72</v>
      </c>
      <c r="I12">
        <v>7</v>
      </c>
    </row>
    <row r="13" spans="4:9" x14ac:dyDescent="0.25">
      <c r="D13" t="s">
        <v>73</v>
      </c>
      <c r="E13" t="s">
        <v>73</v>
      </c>
      <c r="I13">
        <v>8</v>
      </c>
    </row>
    <row r="14" spans="4:9" x14ac:dyDescent="0.25">
      <c r="D14" t="s">
        <v>74</v>
      </c>
      <c r="E14" t="s">
        <v>74</v>
      </c>
    </row>
    <row r="15" spans="4:9" x14ac:dyDescent="0.25">
      <c r="D15" t="s">
        <v>66</v>
      </c>
      <c r="E1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17</vt:i4>
      </vt:variant>
    </vt:vector>
  </HeadingPairs>
  <TitlesOfParts>
    <vt:vector size="22" baseType="lpstr">
      <vt:lpstr>EMARGEMENT</vt:lpstr>
      <vt:lpstr>TAB RES</vt:lpstr>
      <vt:lpstr>SCORE</vt:lpstr>
      <vt:lpstr>RELEVE</vt:lpstr>
      <vt:lpstr>LISTE</vt:lpstr>
      <vt:lpstr>ANNEE</vt:lpstr>
      <vt:lpstr>GENRE</vt:lpstr>
      <vt:lpstr>LISTEE1</vt:lpstr>
      <vt:lpstr>LISTEE2</vt:lpstr>
      <vt:lpstr>PLACE1</vt:lpstr>
      <vt:lpstr>RANG</vt:lpstr>
      <vt:lpstr>S1EQ1</vt:lpstr>
      <vt:lpstr>S1EQ2</vt:lpstr>
      <vt:lpstr>S2EQ1</vt:lpstr>
      <vt:lpstr>S2EQ2</vt:lpstr>
      <vt:lpstr>S3EQ1</vt:lpstr>
      <vt:lpstr>S3EQ3</vt:lpstr>
      <vt:lpstr>SCEQ1</vt:lpstr>
      <vt:lpstr>SCEQ2</vt:lpstr>
      <vt:lpstr>TYPE</vt:lpstr>
      <vt:lpstr>EMARGEMENT!Zone_d_impression</vt:lpstr>
      <vt:lpstr>RELEVE!Zone_d_impression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pcNVB02</dc:creator>
  <cp:lastModifiedBy>Patrice MARQUET</cp:lastModifiedBy>
  <cp:lastPrinted>2020-04-18T15:07:10Z</cp:lastPrinted>
  <dcterms:created xsi:type="dcterms:W3CDTF">2020-03-31T13:51:56Z</dcterms:created>
  <dcterms:modified xsi:type="dcterms:W3CDTF">2020-07-06T12:50:43Z</dcterms:modified>
</cp:coreProperties>
</file>