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BEACH\Beach Tour National\2020\Sportive 2020\TABLEAUX DE BASE\VERSION SITE FFvolley\VERSION SITE AVEC MACRO\Vesion def site FFvolley\"/>
    </mc:Choice>
  </mc:AlternateContent>
  <bookViews>
    <workbookView xWindow="0" yWindow="0" windowWidth="28800" windowHeight="12435" firstSheet="4" activeTab="10"/>
  </bookViews>
  <sheets>
    <sheet name="LISTE" sheetId="9" state="hidden" r:id="rId1"/>
    <sheet name="LISTE ENGAGES" sheetId="1" r:id="rId2"/>
    <sheet name="EMARG M Tableau QUALIF" sheetId="14" r:id="rId3"/>
    <sheet name="PLANNING PS 24 QUALIF" sheetId="15" r:id="rId4"/>
    <sheet name="SCORE 24 QUALIF" sheetId="19" r:id="rId5"/>
    <sheet name="TAB 24 P+B QUALIF" sheetId="16" r:id="rId6"/>
    <sheet name="EMARG M Tableau PRIN" sheetId="2" r:id="rId7"/>
    <sheet name="PLANNING PS 24" sheetId="3" r:id="rId8"/>
    <sheet name="SCORE 24 PRINC" sheetId="20" r:id="rId9"/>
    <sheet name="TAB24 POULE" sheetId="4" r:id="rId10"/>
    <sheet name="RELEVE" sheetId="18" r:id="rId11"/>
  </sheets>
  <definedNames>
    <definedName name="_Fill" localSheetId="6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localSheetId="7" hidden="1">#REF!</definedName>
    <definedName name="_Fill" localSheetId="3" hidden="1">#REF!</definedName>
    <definedName name="_Fill" localSheetId="10" hidden="1">#REF!</definedName>
    <definedName name="_Fill" hidden="1">#REF!</definedName>
    <definedName name="ANNEE">LISTE!$E$7:$E$11</definedName>
    <definedName name="GENRE">LISTE!$G$7:$G$9</definedName>
    <definedName name="LISTEE1" localSheetId="8">'SCORE 24 PRINC'!$H$8:$H$43</definedName>
    <definedName name="LISTEE1" localSheetId="4">'SCORE 24 QUALIF'!$H$8:$H$43</definedName>
    <definedName name="LISTEE1">'SCORE 24 PRINC'!$H$8:$H$43</definedName>
    <definedName name="LISTEE2" localSheetId="8">'SCORE 24 PRINC'!$J$8:$J$43</definedName>
    <definedName name="LISTEE2" localSheetId="4">'SCORE 24 QUALIF'!$J$8:$J$43</definedName>
    <definedName name="LISTEE2">'SCORE 24 PRINC'!$J$8:$J$43</definedName>
    <definedName name="PLACE1" localSheetId="8">'SCORE 24 PRINC'!$T$8:$T$43</definedName>
    <definedName name="PLACE1" localSheetId="4">'SCORE 24 QUALIF'!$T$8:$T$43</definedName>
    <definedName name="PLACE2" localSheetId="8">'SCORE 24 PRINC'!$U$8:$U$43</definedName>
    <definedName name="PLACE2">'SCORE 24 QUALIF'!XEZ$8:XEZ$43</definedName>
    <definedName name="RANG">LISTE!$I$7:$I$20</definedName>
    <definedName name="S1EQ1" localSheetId="8">'SCORE 24 PRINC'!$N$8:$N$43</definedName>
    <definedName name="S1EQ1" localSheetId="4">'SCORE 24 QUALIF'!$N$8:$N$43</definedName>
    <definedName name="S1EQ2" localSheetId="8">'SCORE 24 PRINC'!$O$8:$O$43</definedName>
    <definedName name="S1EQ2" localSheetId="4">'SCORE 24 QUALIF'!$O$8:$O$43</definedName>
    <definedName name="S2EQ1" localSheetId="8">'SCORE 24 PRINC'!$P$8:$P$43</definedName>
    <definedName name="S2EQ1" localSheetId="4">'SCORE 24 QUALIF'!$P$8:$P$43</definedName>
    <definedName name="S2EQ2" localSheetId="8">'SCORE 24 PRINC'!$Q$8:$Q$43</definedName>
    <definedName name="S2EQ2" localSheetId="4">'SCORE 24 QUALIF'!$Q$8:$Q$43</definedName>
    <definedName name="S3EQ1" localSheetId="8">'SCORE 24 PRINC'!$R$8:$R$43</definedName>
    <definedName name="S3EQ1" localSheetId="4">'SCORE 24 QUALIF'!$R$8:$R$43</definedName>
    <definedName name="S3EQ3" localSheetId="8">'SCORE 24 PRINC'!$S$8:$S$43</definedName>
    <definedName name="S3EQ3" localSheetId="4">'SCORE 24 QUALIF'!$S$8:$S$43</definedName>
    <definedName name="SCEQ1" localSheetId="8">'SCORE 24 PRINC'!$K$8:$K$43</definedName>
    <definedName name="SCEQ1" localSheetId="4">'SCORE 24 QUALIF'!$K$8:$K$43</definedName>
    <definedName name="SCEQ1">'SCORE 24 PRINC'!$K$8:$K$43</definedName>
    <definedName name="SCEQ2" localSheetId="8">'SCORE 24 PRINC'!$M$8:$M$43</definedName>
    <definedName name="SCEQ2" localSheetId="4">'SCORE 24 QUALIF'!$M$8:$M$43</definedName>
    <definedName name="SCEQ2">'SCORE 24 PRINC'!$M$8:$M$43</definedName>
    <definedName name="TYPE">LISTE!$C$7:$C$16</definedName>
    <definedName name="_xlnm.Print_Area" localSheetId="6">'EMARG M Tableau PRIN'!$A$1:$J$32</definedName>
    <definedName name="_xlnm.Print_Area" localSheetId="2">'EMARG M Tableau QUALIF'!$A$1:$J$32</definedName>
    <definedName name="_xlnm.Print_Area" localSheetId="1">'LISTE ENGAGES'!$A$1:$L$40</definedName>
    <definedName name="_xlnm.Print_Area" localSheetId="10">RELEVE!$B$1:$O$126</definedName>
    <definedName name="_xlnm.Print_Area" localSheetId="5">'TAB 24 P+B QUALIF'!$A$1:$S$69</definedName>
    <definedName name="_xlnm.Print_Area" localSheetId="9">'TAB24 POULE'!$A$1:$S$69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0" l="1"/>
  <c r="J12" i="20"/>
  <c r="K12" i="20"/>
  <c r="M12" i="20"/>
  <c r="H13" i="20"/>
  <c r="J13" i="20"/>
  <c r="K13" i="20"/>
  <c r="M13" i="20"/>
  <c r="H14" i="20"/>
  <c r="J14" i="20"/>
  <c r="K14" i="20"/>
  <c r="M14" i="20"/>
  <c r="F14" i="4" s="1"/>
  <c r="H15" i="20"/>
  <c r="J15" i="20"/>
  <c r="K15" i="20"/>
  <c r="M15" i="20"/>
  <c r="F21" i="4" s="1"/>
  <c r="H16" i="20"/>
  <c r="J16" i="20"/>
  <c r="K16" i="20"/>
  <c r="M16" i="20"/>
  <c r="H17" i="20"/>
  <c r="J17" i="20"/>
  <c r="K17" i="20"/>
  <c r="M17" i="20"/>
  <c r="F35" i="4" s="1"/>
  <c r="H18" i="20"/>
  <c r="J18" i="20"/>
  <c r="K18" i="20"/>
  <c r="M18" i="20"/>
  <c r="F42" i="4" s="1"/>
  <c r="H19" i="20"/>
  <c r="J19" i="20"/>
  <c r="K19" i="20"/>
  <c r="M19" i="20"/>
  <c r="H20" i="20"/>
  <c r="J20" i="20"/>
  <c r="K20" i="20"/>
  <c r="M20" i="20"/>
  <c r="H21" i="20"/>
  <c r="J21" i="20"/>
  <c r="K21" i="20"/>
  <c r="F22" i="4" s="1"/>
  <c r="M21" i="20"/>
  <c r="H22" i="20"/>
  <c r="J22" i="20"/>
  <c r="K22" i="20"/>
  <c r="M22" i="20"/>
  <c r="F29" i="4" s="1"/>
  <c r="H23" i="20"/>
  <c r="J23" i="20"/>
  <c r="K23" i="20"/>
  <c r="M23" i="20"/>
  <c r="H24" i="20"/>
  <c r="J24" i="20"/>
  <c r="K24" i="20"/>
  <c r="M24" i="20"/>
  <c r="H25" i="20"/>
  <c r="J25" i="20"/>
  <c r="K25" i="20"/>
  <c r="M25" i="20"/>
  <c r="H26" i="20"/>
  <c r="J26" i="20"/>
  <c r="K26" i="20"/>
  <c r="M26" i="20"/>
  <c r="F16" i="4" s="1"/>
  <c r="H27" i="20"/>
  <c r="J27" i="20"/>
  <c r="K27" i="20"/>
  <c r="M27" i="20"/>
  <c r="H28" i="20"/>
  <c r="J28" i="20"/>
  <c r="K28" i="20"/>
  <c r="M28" i="20"/>
  <c r="H29" i="20"/>
  <c r="J29" i="20"/>
  <c r="K29" i="20"/>
  <c r="F37" i="4" s="1"/>
  <c r="M29" i="20"/>
  <c r="H30" i="20"/>
  <c r="J30" i="20"/>
  <c r="K30" i="20"/>
  <c r="M30" i="20"/>
  <c r="F44" i="4" s="1"/>
  <c r="H31" i="20"/>
  <c r="J31" i="20"/>
  <c r="K31" i="20"/>
  <c r="M31" i="20"/>
  <c r="F51" i="4" s="1"/>
  <c r="H32" i="20"/>
  <c r="J32" i="20"/>
  <c r="K32" i="20"/>
  <c r="M32" i="20"/>
  <c r="H33" i="20"/>
  <c r="J33" i="20"/>
  <c r="K33" i="20"/>
  <c r="M33" i="20"/>
  <c r="H34" i="20"/>
  <c r="J34" i="20"/>
  <c r="K34" i="20"/>
  <c r="M34" i="20"/>
  <c r="F31" i="4" s="1"/>
  <c r="H35" i="20"/>
  <c r="J35" i="20"/>
  <c r="K35" i="20"/>
  <c r="M35" i="20"/>
  <c r="H36" i="20"/>
  <c r="J36" i="20"/>
  <c r="K36" i="20"/>
  <c r="M36" i="20"/>
  <c r="H37" i="20"/>
  <c r="J37" i="20"/>
  <c r="K37" i="20"/>
  <c r="M37" i="20"/>
  <c r="F52" i="4" s="1"/>
  <c r="H38" i="20"/>
  <c r="J38" i="20"/>
  <c r="K38" i="20"/>
  <c r="F18" i="4" s="1"/>
  <c r="M38" i="20"/>
  <c r="H39" i="20"/>
  <c r="J39" i="20"/>
  <c r="K39" i="20"/>
  <c r="M39" i="20"/>
  <c r="H40" i="20"/>
  <c r="J40" i="20"/>
  <c r="K40" i="20"/>
  <c r="F32" i="4" s="1"/>
  <c r="M40" i="20"/>
  <c r="H41" i="20"/>
  <c r="J41" i="20"/>
  <c r="K41" i="20"/>
  <c r="M41" i="20"/>
  <c r="F39" i="4" s="1"/>
  <c r="H42" i="20"/>
  <c r="J42" i="20"/>
  <c r="K42" i="20"/>
  <c r="M42" i="20"/>
  <c r="H43" i="20"/>
  <c r="J43" i="20"/>
  <c r="K43" i="20"/>
  <c r="M43" i="20"/>
  <c r="F53" i="4" s="1"/>
  <c r="F44" i="20"/>
  <c r="F46" i="20" s="1"/>
  <c r="K44" i="20"/>
  <c r="M44" i="20"/>
  <c r="F45" i="20"/>
  <c r="K45" i="20"/>
  <c r="M45" i="20"/>
  <c r="K46" i="20"/>
  <c r="M46" i="20"/>
  <c r="F47" i="20"/>
  <c r="K47" i="20"/>
  <c r="M47" i="20"/>
  <c r="K48" i="20"/>
  <c r="M48" i="20"/>
  <c r="K49" i="20"/>
  <c r="M49" i="20"/>
  <c r="K50" i="20"/>
  <c r="M50" i="20"/>
  <c r="K51" i="20"/>
  <c r="M51" i="20"/>
  <c r="K52" i="20"/>
  <c r="M52" i="20"/>
  <c r="K53" i="20"/>
  <c r="M53" i="20"/>
  <c r="K54" i="20"/>
  <c r="M54" i="20"/>
  <c r="K55" i="20"/>
  <c r="M55" i="20"/>
  <c r="K56" i="20"/>
  <c r="M56" i="20"/>
  <c r="K57" i="20"/>
  <c r="M57" i="20"/>
  <c r="K58" i="20"/>
  <c r="M58" i="20"/>
  <c r="K59" i="20"/>
  <c r="M59" i="20"/>
  <c r="F43" i="4"/>
  <c r="K60" i="4"/>
  <c r="K42" i="4"/>
  <c r="K34" i="4"/>
  <c r="K16" i="4"/>
  <c r="F23" i="4"/>
  <c r="F50" i="4" l="1"/>
  <c r="F48" i="4"/>
  <c r="F46" i="4"/>
  <c r="F24" i="4"/>
  <c r="F41" i="4"/>
  <c r="F45" i="4"/>
  <c r="F30" i="4"/>
  <c r="F49" i="4"/>
  <c r="F28" i="4"/>
  <c r="F25" i="4"/>
  <c r="F38" i="4"/>
  <c r="F17" i="4"/>
  <c r="F36" i="4"/>
  <c r="F15" i="4"/>
  <c r="F48" i="20"/>
  <c r="F50" i="20" s="1"/>
  <c r="F49" i="20"/>
  <c r="F51" i="20" s="1"/>
  <c r="R38" i="4"/>
  <c r="Q53" i="4"/>
  <c r="O59" i="4"/>
  <c r="M63" i="4"/>
  <c r="M50" i="4"/>
  <c r="M41" i="4"/>
  <c r="M11" i="20"/>
  <c r="K11" i="20"/>
  <c r="M10" i="20"/>
  <c r="K10" i="20"/>
  <c r="F27" i="4" s="1"/>
  <c r="M9" i="20"/>
  <c r="K9" i="20"/>
  <c r="F9" i="20"/>
  <c r="F11" i="20" s="1"/>
  <c r="F13" i="20" s="1"/>
  <c r="F15" i="20" s="1"/>
  <c r="F17" i="20" s="1"/>
  <c r="F19" i="20" s="1"/>
  <c r="F21" i="20" s="1"/>
  <c r="F23" i="20" s="1"/>
  <c r="F25" i="20" s="1"/>
  <c r="F27" i="20" s="1"/>
  <c r="F29" i="20" s="1"/>
  <c r="F31" i="20" s="1"/>
  <c r="F33" i="20" s="1"/>
  <c r="F35" i="20" s="1"/>
  <c r="F37" i="20" s="1"/>
  <c r="F39" i="20" s="1"/>
  <c r="M8" i="20"/>
  <c r="K8" i="20"/>
  <c r="F13" i="4" s="1"/>
  <c r="F8" i="20"/>
  <c r="F10" i="20" s="1"/>
  <c r="F12" i="20" s="1"/>
  <c r="F14" i="20" s="1"/>
  <c r="F16" i="20" s="1"/>
  <c r="F18" i="20" s="1"/>
  <c r="F20" i="20" s="1"/>
  <c r="F22" i="20" s="1"/>
  <c r="F24" i="20" s="1"/>
  <c r="F26" i="20" s="1"/>
  <c r="F28" i="20" s="1"/>
  <c r="F30" i="20" s="1"/>
  <c r="F32" i="20" s="1"/>
  <c r="F34" i="20" s="1"/>
  <c r="F36" i="20" s="1"/>
  <c r="F38" i="20" s="1"/>
  <c r="F40" i="20" s="1"/>
  <c r="F41" i="20" s="1"/>
  <c r="F42" i="20" s="1"/>
  <c r="F43" i="20" s="1"/>
  <c r="F52" i="20" l="1"/>
  <c r="F54" i="20" s="1"/>
  <c r="F53" i="20"/>
  <c r="F55" i="20" s="1"/>
  <c r="F20" i="4"/>
  <c r="F34" i="4"/>
  <c r="R67" i="4"/>
  <c r="Q25" i="4"/>
  <c r="O45" i="4"/>
  <c r="O33" i="4"/>
  <c r="O19" i="4"/>
  <c r="M54" i="4"/>
  <c r="U47" i="20"/>
  <c r="M37" i="4"/>
  <c r="M28" i="4"/>
  <c r="M24" i="4"/>
  <c r="U44" i="20"/>
  <c r="M15" i="4"/>
  <c r="U48" i="20"/>
  <c r="T51" i="20"/>
  <c r="H55" i="20" s="1"/>
  <c r="H38" i="19"/>
  <c r="T55" i="20" l="1"/>
  <c r="H57" i="20" s="1"/>
  <c r="M62" i="4"/>
  <c r="D13" i="16"/>
  <c r="T57" i="20" l="1"/>
  <c r="J59" i="20" s="1"/>
  <c r="O58" i="4"/>
  <c r="M49" i="19"/>
  <c r="T49" i="19" s="1"/>
  <c r="M48" i="16" s="1"/>
  <c r="K49" i="19"/>
  <c r="M49" i="16" s="1"/>
  <c r="M48" i="19"/>
  <c r="K48" i="19"/>
  <c r="M47" i="19"/>
  <c r="K47" i="19"/>
  <c r="F47" i="19"/>
  <c r="M46" i="19"/>
  <c r="K46" i="19"/>
  <c r="M45" i="19"/>
  <c r="K45" i="19"/>
  <c r="F45" i="19"/>
  <c r="M44" i="19"/>
  <c r="K44" i="19"/>
  <c r="M15" i="16" s="1"/>
  <c r="F44" i="19"/>
  <c r="F46" i="19" s="1"/>
  <c r="F48" i="19" s="1"/>
  <c r="M43" i="19"/>
  <c r="K43" i="19"/>
  <c r="M42" i="19"/>
  <c r="K42" i="19"/>
  <c r="F46" i="16" s="1"/>
  <c r="M41" i="19"/>
  <c r="K41" i="19"/>
  <c r="M40" i="19"/>
  <c r="K40" i="19"/>
  <c r="F32" i="16" s="1"/>
  <c r="M39" i="19"/>
  <c r="K39" i="19"/>
  <c r="M38" i="19"/>
  <c r="K38" i="19"/>
  <c r="F18" i="16" s="1"/>
  <c r="M37" i="19"/>
  <c r="K37" i="19"/>
  <c r="M36" i="19"/>
  <c r="K36" i="19"/>
  <c r="F45" i="16" s="1"/>
  <c r="M35" i="19"/>
  <c r="K35" i="19"/>
  <c r="M34" i="19"/>
  <c r="K34" i="19"/>
  <c r="F31" i="16" s="1"/>
  <c r="M33" i="19"/>
  <c r="K33" i="19"/>
  <c r="M32" i="19"/>
  <c r="K32" i="19"/>
  <c r="F17" i="16" s="1"/>
  <c r="M31" i="19"/>
  <c r="K31" i="19"/>
  <c r="M30" i="19"/>
  <c r="K30" i="19"/>
  <c r="F44" i="16" s="1"/>
  <c r="M29" i="19"/>
  <c r="K29" i="19"/>
  <c r="M28" i="19"/>
  <c r="K28" i="19"/>
  <c r="F30" i="16" s="1"/>
  <c r="M27" i="19"/>
  <c r="K27" i="19"/>
  <c r="M26" i="19"/>
  <c r="K26" i="19"/>
  <c r="F16" i="16" s="1"/>
  <c r="M25" i="19"/>
  <c r="K25" i="19"/>
  <c r="M24" i="19"/>
  <c r="K24" i="19"/>
  <c r="F43" i="16" s="1"/>
  <c r="M23" i="19"/>
  <c r="K23" i="19"/>
  <c r="M22" i="19"/>
  <c r="K22" i="19"/>
  <c r="F29" i="16" s="1"/>
  <c r="M21" i="19"/>
  <c r="K21" i="19"/>
  <c r="M20" i="19"/>
  <c r="K20" i="19"/>
  <c r="F15" i="16" s="1"/>
  <c r="M19" i="19"/>
  <c r="K19" i="19"/>
  <c r="M18" i="19"/>
  <c r="K18" i="19"/>
  <c r="F42" i="16" s="1"/>
  <c r="M17" i="19"/>
  <c r="K17" i="19"/>
  <c r="M16" i="19"/>
  <c r="K16" i="19"/>
  <c r="F28" i="16" s="1"/>
  <c r="M15" i="19"/>
  <c r="K15" i="19"/>
  <c r="M14" i="19"/>
  <c r="K14" i="19"/>
  <c r="F14" i="16" s="1"/>
  <c r="M13" i="19"/>
  <c r="K13" i="19"/>
  <c r="M12" i="19"/>
  <c r="K12" i="19"/>
  <c r="F41" i="16" s="1"/>
  <c r="M11" i="19"/>
  <c r="K11" i="19"/>
  <c r="M10" i="19"/>
  <c r="K10" i="19"/>
  <c r="F27" i="16" s="1"/>
  <c r="F10" i="19"/>
  <c r="F12" i="19" s="1"/>
  <c r="F14" i="19" s="1"/>
  <c r="F16" i="19" s="1"/>
  <c r="F18" i="19" s="1"/>
  <c r="F20" i="19" s="1"/>
  <c r="F22" i="19" s="1"/>
  <c r="F24" i="19" s="1"/>
  <c r="F26" i="19" s="1"/>
  <c r="F28" i="19" s="1"/>
  <c r="F30" i="19" s="1"/>
  <c r="F32" i="19" s="1"/>
  <c r="F34" i="19" s="1"/>
  <c r="F36" i="19" s="1"/>
  <c r="F38" i="19" s="1"/>
  <c r="F40" i="19" s="1"/>
  <c r="F41" i="19" s="1"/>
  <c r="F42" i="19" s="1"/>
  <c r="F43" i="19" s="1"/>
  <c r="M9" i="19"/>
  <c r="K9" i="19"/>
  <c r="F9" i="19"/>
  <c r="F11" i="19" s="1"/>
  <c r="F13" i="19" s="1"/>
  <c r="F15" i="19" s="1"/>
  <c r="F17" i="19" s="1"/>
  <c r="F19" i="19" s="1"/>
  <c r="F21" i="19" s="1"/>
  <c r="F23" i="19" s="1"/>
  <c r="F25" i="19" s="1"/>
  <c r="F27" i="19" s="1"/>
  <c r="F29" i="19" s="1"/>
  <c r="F31" i="19" s="1"/>
  <c r="F33" i="19" s="1"/>
  <c r="F35" i="19" s="1"/>
  <c r="F37" i="19" s="1"/>
  <c r="F39" i="19" s="1"/>
  <c r="M8" i="19"/>
  <c r="K8" i="19"/>
  <c r="F8" i="19"/>
  <c r="U59" i="20" l="1"/>
  <c r="Q52" i="4"/>
  <c r="T47" i="19"/>
  <c r="M35" i="16" s="1"/>
  <c r="F13" i="16"/>
  <c r="F34" i="16"/>
  <c r="F48" i="16"/>
  <c r="F21" i="16"/>
  <c r="F35" i="16"/>
  <c r="F49" i="16"/>
  <c r="F22" i="16"/>
  <c r="F36" i="16"/>
  <c r="F50" i="16"/>
  <c r="F23" i="16"/>
  <c r="F37" i="16"/>
  <c r="F51" i="16"/>
  <c r="F24" i="16"/>
  <c r="F38" i="16"/>
  <c r="F52" i="16"/>
  <c r="F25" i="16"/>
  <c r="F39" i="16"/>
  <c r="F53" i="16"/>
  <c r="T44" i="19"/>
  <c r="M14" i="16" s="1"/>
  <c r="M28" i="16"/>
  <c r="M41" i="16"/>
  <c r="M36" i="16"/>
  <c r="U47" i="19"/>
  <c r="U45" i="19"/>
  <c r="M23" i="16"/>
  <c r="U44" i="19"/>
  <c r="F20" i="16"/>
  <c r="T45" i="19"/>
  <c r="M22" i="16" s="1"/>
  <c r="U48" i="19"/>
  <c r="T48" i="19"/>
  <c r="M40" i="16" s="1"/>
  <c r="U46" i="19"/>
  <c r="T46" i="19"/>
  <c r="M27" i="16" s="1"/>
  <c r="F49" i="19"/>
  <c r="U49" i="19"/>
  <c r="C98" i="18" l="1"/>
  <c r="C99" i="18"/>
  <c r="C100" i="18"/>
  <c r="C101" i="18"/>
  <c r="D98" i="18"/>
  <c r="D99" i="18"/>
  <c r="D100" i="18"/>
  <c r="D101" i="18"/>
  <c r="E98" i="18"/>
  <c r="E99" i="18"/>
  <c r="E100" i="18"/>
  <c r="E101" i="18"/>
  <c r="F98" i="18"/>
  <c r="F99" i="18"/>
  <c r="F100" i="18"/>
  <c r="F101" i="18"/>
  <c r="G98" i="18"/>
  <c r="G99" i="18"/>
  <c r="G100" i="18"/>
  <c r="G101" i="18"/>
  <c r="H98" i="18"/>
  <c r="H99" i="18"/>
  <c r="H100" i="18"/>
  <c r="H101" i="18"/>
  <c r="I98" i="18"/>
  <c r="I99" i="18"/>
  <c r="I100" i="18"/>
  <c r="I101" i="18"/>
  <c r="J98" i="18"/>
  <c r="J99" i="18"/>
  <c r="J100" i="18"/>
  <c r="J101" i="18"/>
  <c r="C89" i="18"/>
  <c r="C90" i="18"/>
  <c r="C91" i="18"/>
  <c r="C92" i="18"/>
  <c r="C93" i="18"/>
  <c r="C94" i="18"/>
  <c r="C95" i="18"/>
  <c r="C96" i="18"/>
  <c r="C97" i="18"/>
  <c r="D89" i="18"/>
  <c r="D90" i="18"/>
  <c r="D91" i="18"/>
  <c r="D92" i="18"/>
  <c r="D93" i="18"/>
  <c r="D94" i="18"/>
  <c r="D95" i="18"/>
  <c r="D96" i="18"/>
  <c r="D97" i="18"/>
  <c r="E89" i="18"/>
  <c r="E90" i="18"/>
  <c r="E91" i="18"/>
  <c r="E92" i="18"/>
  <c r="E93" i="18"/>
  <c r="E94" i="18"/>
  <c r="E95" i="18"/>
  <c r="E96" i="18"/>
  <c r="E97" i="18"/>
  <c r="F89" i="18"/>
  <c r="F90" i="18"/>
  <c r="F91" i="18"/>
  <c r="F92" i="18"/>
  <c r="F93" i="18"/>
  <c r="F94" i="18"/>
  <c r="F95" i="18"/>
  <c r="F96" i="18"/>
  <c r="F97" i="18"/>
  <c r="G89" i="18"/>
  <c r="G90" i="18"/>
  <c r="G91" i="18"/>
  <c r="G92" i="18"/>
  <c r="G93" i="18"/>
  <c r="G94" i="18"/>
  <c r="G95" i="18"/>
  <c r="G96" i="18"/>
  <c r="G97" i="18"/>
  <c r="H89" i="18"/>
  <c r="H90" i="18"/>
  <c r="H91" i="18"/>
  <c r="H92" i="18"/>
  <c r="H93" i="18"/>
  <c r="H94" i="18"/>
  <c r="H95" i="18"/>
  <c r="H96" i="18"/>
  <c r="H97" i="18"/>
  <c r="I89" i="18"/>
  <c r="I90" i="18"/>
  <c r="I91" i="18"/>
  <c r="I92" i="18"/>
  <c r="I93" i="18"/>
  <c r="I94" i="18"/>
  <c r="I95" i="18"/>
  <c r="I96" i="18"/>
  <c r="I97" i="18"/>
  <c r="J89" i="18"/>
  <c r="J90" i="18"/>
  <c r="J91" i="18"/>
  <c r="J92" i="18"/>
  <c r="J93" i="18"/>
  <c r="J94" i="18"/>
  <c r="J95" i="18"/>
  <c r="J96" i="18"/>
  <c r="J97" i="18"/>
  <c r="C55" i="18"/>
  <c r="D55" i="18"/>
  <c r="E55" i="18"/>
  <c r="F55" i="18"/>
  <c r="G55" i="18"/>
  <c r="H55" i="18"/>
  <c r="I55" i="18"/>
  <c r="J55" i="18"/>
  <c r="C56" i="18"/>
  <c r="D56" i="18"/>
  <c r="E56" i="18"/>
  <c r="F56" i="18"/>
  <c r="G56" i="18"/>
  <c r="H56" i="18"/>
  <c r="I56" i="18"/>
  <c r="J56" i="18"/>
  <c r="C57" i="18"/>
  <c r="D57" i="18"/>
  <c r="E57" i="18"/>
  <c r="F57" i="18"/>
  <c r="G57" i="18"/>
  <c r="H57" i="18"/>
  <c r="I57" i="18"/>
  <c r="J57" i="18"/>
  <c r="C58" i="18"/>
  <c r="D58" i="18"/>
  <c r="E58" i="18"/>
  <c r="F58" i="18"/>
  <c r="G58" i="18"/>
  <c r="H58" i="18"/>
  <c r="I58" i="18"/>
  <c r="J58" i="18"/>
  <c r="C59" i="18"/>
  <c r="D59" i="18"/>
  <c r="E59" i="18"/>
  <c r="F59" i="18"/>
  <c r="G59" i="18"/>
  <c r="H59" i="18"/>
  <c r="I59" i="18"/>
  <c r="J59" i="18"/>
  <c r="C60" i="18"/>
  <c r="D60" i="18"/>
  <c r="E60" i="18"/>
  <c r="F60" i="18"/>
  <c r="G60" i="18"/>
  <c r="H60" i="18"/>
  <c r="I60" i="18"/>
  <c r="J60" i="18"/>
  <c r="C61" i="18"/>
  <c r="D61" i="18"/>
  <c r="E61" i="18"/>
  <c r="F61" i="18"/>
  <c r="G61" i="18"/>
  <c r="H61" i="18"/>
  <c r="I61" i="18"/>
  <c r="J61" i="18"/>
  <c r="C62" i="18"/>
  <c r="D62" i="18"/>
  <c r="E62" i="18"/>
  <c r="F62" i="18"/>
  <c r="G62" i="18"/>
  <c r="H62" i="18"/>
  <c r="I62" i="18"/>
  <c r="J62" i="18"/>
  <c r="C63" i="18"/>
  <c r="D63" i="18"/>
  <c r="E63" i="18"/>
  <c r="F63" i="18"/>
  <c r="G63" i="18"/>
  <c r="H63" i="18"/>
  <c r="I63" i="18"/>
  <c r="J63" i="18"/>
  <c r="C64" i="18"/>
  <c r="D64" i="18"/>
  <c r="E64" i="18"/>
  <c r="F64" i="18"/>
  <c r="G64" i="18"/>
  <c r="H64" i="18"/>
  <c r="I64" i="18"/>
  <c r="J64" i="18"/>
  <c r="C65" i="18"/>
  <c r="D65" i="18"/>
  <c r="E65" i="18"/>
  <c r="F65" i="18"/>
  <c r="G65" i="18"/>
  <c r="H65" i="18"/>
  <c r="I65" i="18"/>
  <c r="J65" i="18"/>
  <c r="C66" i="18"/>
  <c r="D66" i="18"/>
  <c r="E66" i="18"/>
  <c r="F66" i="18"/>
  <c r="G66" i="18"/>
  <c r="H66" i="18"/>
  <c r="I66" i="18"/>
  <c r="J66" i="18"/>
  <c r="C67" i="18"/>
  <c r="D67" i="18"/>
  <c r="E67" i="18"/>
  <c r="F67" i="18"/>
  <c r="G67" i="18"/>
  <c r="H67" i="18"/>
  <c r="I67" i="18"/>
  <c r="J67" i="18"/>
  <c r="C68" i="18"/>
  <c r="D68" i="18"/>
  <c r="E68" i="18"/>
  <c r="F68" i="18"/>
  <c r="G68" i="18"/>
  <c r="H68" i="18"/>
  <c r="I68" i="18"/>
  <c r="J68" i="18"/>
  <c r="C69" i="18"/>
  <c r="D69" i="18"/>
  <c r="E69" i="18"/>
  <c r="F69" i="18"/>
  <c r="G69" i="18"/>
  <c r="H69" i="18"/>
  <c r="I69" i="18"/>
  <c r="J69" i="18"/>
  <c r="C70" i="18"/>
  <c r="D70" i="18"/>
  <c r="E70" i="18"/>
  <c r="F70" i="18"/>
  <c r="G70" i="18"/>
  <c r="H70" i="18"/>
  <c r="I70" i="18"/>
  <c r="J70" i="18"/>
  <c r="C71" i="18"/>
  <c r="D71" i="18"/>
  <c r="E71" i="18"/>
  <c r="F71" i="18"/>
  <c r="G71" i="18"/>
  <c r="H71" i="18"/>
  <c r="I71" i="18"/>
  <c r="J71" i="18"/>
  <c r="C72" i="18"/>
  <c r="D72" i="18"/>
  <c r="E72" i="18"/>
  <c r="F72" i="18"/>
  <c r="G72" i="18"/>
  <c r="H72" i="18"/>
  <c r="I72" i="18"/>
  <c r="J72" i="18"/>
  <c r="C73" i="18"/>
  <c r="D73" i="18"/>
  <c r="E73" i="18"/>
  <c r="F73" i="18"/>
  <c r="G73" i="18"/>
  <c r="H73" i="18"/>
  <c r="I73" i="18"/>
  <c r="J73" i="18"/>
  <c r="C74" i="18"/>
  <c r="D74" i="18"/>
  <c r="E74" i="18"/>
  <c r="F74" i="18"/>
  <c r="G74" i="18"/>
  <c r="H74" i="18"/>
  <c r="I74" i="18"/>
  <c r="J74" i="18"/>
  <c r="C75" i="18"/>
  <c r="D75" i="18"/>
  <c r="E75" i="18"/>
  <c r="F75" i="18"/>
  <c r="G75" i="18"/>
  <c r="H75" i="18"/>
  <c r="I75" i="18"/>
  <c r="J75" i="18"/>
  <c r="C76" i="18"/>
  <c r="D76" i="18"/>
  <c r="E76" i="18"/>
  <c r="F76" i="18"/>
  <c r="G76" i="18"/>
  <c r="H76" i="18"/>
  <c r="I76" i="18"/>
  <c r="J76" i="18"/>
  <c r="C77" i="18"/>
  <c r="D77" i="18"/>
  <c r="E77" i="18"/>
  <c r="F77" i="18"/>
  <c r="G77" i="18"/>
  <c r="H77" i="18"/>
  <c r="I77" i="18"/>
  <c r="J77" i="18"/>
  <c r="C78" i="18"/>
  <c r="D78" i="18"/>
  <c r="E78" i="18"/>
  <c r="F78" i="18"/>
  <c r="G78" i="18"/>
  <c r="H78" i="18"/>
  <c r="I78" i="18"/>
  <c r="J78" i="18"/>
  <c r="C79" i="18"/>
  <c r="D79" i="18"/>
  <c r="E79" i="18"/>
  <c r="F79" i="18"/>
  <c r="G79" i="18"/>
  <c r="H79" i="18"/>
  <c r="I79" i="18"/>
  <c r="J79" i="18"/>
  <c r="C80" i="18"/>
  <c r="D80" i="18"/>
  <c r="E80" i="18"/>
  <c r="F80" i="18"/>
  <c r="G80" i="18"/>
  <c r="H80" i="18"/>
  <c r="I80" i="18"/>
  <c r="J80" i="18"/>
  <c r="C81" i="18"/>
  <c r="D81" i="18"/>
  <c r="E81" i="18"/>
  <c r="F81" i="18"/>
  <c r="G81" i="18"/>
  <c r="H81" i="18"/>
  <c r="I81" i="18"/>
  <c r="J81" i="18"/>
  <c r="C82" i="18"/>
  <c r="D82" i="18"/>
  <c r="E82" i="18"/>
  <c r="F82" i="18"/>
  <c r="G82" i="18"/>
  <c r="H82" i="18"/>
  <c r="I82" i="18"/>
  <c r="J82" i="18"/>
  <c r="C83" i="18"/>
  <c r="D83" i="18"/>
  <c r="E83" i="18"/>
  <c r="F83" i="18"/>
  <c r="G83" i="18"/>
  <c r="H83" i="18"/>
  <c r="I83" i="18"/>
  <c r="J83" i="18"/>
  <c r="C84" i="18"/>
  <c r="D84" i="18"/>
  <c r="E84" i="18"/>
  <c r="F84" i="18"/>
  <c r="G84" i="18"/>
  <c r="H84" i="18"/>
  <c r="I84" i="18"/>
  <c r="J84" i="18"/>
  <c r="C85" i="18"/>
  <c r="D85" i="18"/>
  <c r="E85" i="18"/>
  <c r="F85" i="18"/>
  <c r="G85" i="18"/>
  <c r="H85" i="18"/>
  <c r="I85" i="18"/>
  <c r="J85" i="18"/>
  <c r="C86" i="18"/>
  <c r="D86" i="18"/>
  <c r="E86" i="18"/>
  <c r="F86" i="18"/>
  <c r="G86" i="18"/>
  <c r="H86" i="18"/>
  <c r="I86" i="18"/>
  <c r="J86" i="18"/>
  <c r="C87" i="18"/>
  <c r="D87" i="18"/>
  <c r="E87" i="18"/>
  <c r="F87" i="18"/>
  <c r="G87" i="18"/>
  <c r="H87" i="18"/>
  <c r="I87" i="18"/>
  <c r="J87" i="18"/>
  <c r="C88" i="18"/>
  <c r="D88" i="18"/>
  <c r="E88" i="18"/>
  <c r="F88" i="18"/>
  <c r="G88" i="18"/>
  <c r="H88" i="18"/>
  <c r="I88" i="18"/>
  <c r="J88" i="18"/>
  <c r="D54" i="18"/>
  <c r="E54" i="18"/>
  <c r="F54" i="18"/>
  <c r="G54" i="18"/>
  <c r="H54" i="18"/>
  <c r="I54" i="18"/>
  <c r="J54" i="18"/>
  <c r="C54" i="18"/>
  <c r="E7" i="18"/>
  <c r="E5" i="18"/>
  <c r="E4" i="18"/>
  <c r="E3" i="18"/>
  <c r="E6" i="18"/>
  <c r="D53" i="16" l="1"/>
  <c r="D52" i="16"/>
  <c r="C52" i="16"/>
  <c r="D51" i="16"/>
  <c r="C51" i="16"/>
  <c r="D50" i="16"/>
  <c r="C50" i="16"/>
  <c r="D49" i="16"/>
  <c r="C49" i="16"/>
  <c r="D48" i="16"/>
  <c r="D46" i="16"/>
  <c r="D45" i="16"/>
  <c r="C45" i="16"/>
  <c r="D44" i="16"/>
  <c r="C44" i="16"/>
  <c r="D43" i="16"/>
  <c r="C43" i="16"/>
  <c r="D42" i="16"/>
  <c r="C42" i="16"/>
  <c r="D41" i="16"/>
  <c r="D39" i="16"/>
  <c r="D38" i="16"/>
  <c r="C38" i="16"/>
  <c r="D37" i="16"/>
  <c r="C37" i="16"/>
  <c r="D36" i="16"/>
  <c r="C36" i="16"/>
  <c r="D35" i="16"/>
  <c r="C35" i="16"/>
  <c r="D34" i="16"/>
  <c r="D32" i="16"/>
  <c r="D31" i="16"/>
  <c r="C31" i="16"/>
  <c r="D30" i="16"/>
  <c r="C30" i="16"/>
  <c r="D29" i="16"/>
  <c r="C29" i="16"/>
  <c r="D28" i="16"/>
  <c r="C28" i="16"/>
  <c r="D27" i="16"/>
  <c r="D25" i="16"/>
  <c r="D24" i="16"/>
  <c r="C24" i="16"/>
  <c r="D23" i="16"/>
  <c r="C23" i="16"/>
  <c r="D22" i="16"/>
  <c r="C22" i="16"/>
  <c r="D21" i="16"/>
  <c r="C21" i="16"/>
  <c r="D20" i="16"/>
  <c r="D18" i="16"/>
  <c r="D17" i="16"/>
  <c r="C17" i="16"/>
  <c r="D16" i="16"/>
  <c r="C16" i="16"/>
  <c r="D15" i="16"/>
  <c r="C15" i="16"/>
  <c r="D14" i="16"/>
  <c r="C14" i="16"/>
  <c r="F5" i="16"/>
  <c r="L4" i="16"/>
  <c r="J4" i="16"/>
  <c r="F4" i="16"/>
  <c r="N1" i="16"/>
  <c r="F1" i="16"/>
  <c r="Y27" i="15"/>
  <c r="W27" i="15"/>
  <c r="Y26" i="15"/>
  <c r="O26" i="15"/>
  <c r="J26" i="15"/>
  <c r="O25" i="15"/>
  <c r="Q24" i="15"/>
  <c r="Q23" i="15"/>
  <c r="Y22" i="15"/>
  <c r="Y21" i="15"/>
  <c r="W21" i="15"/>
  <c r="Q20" i="15"/>
  <c r="J20" i="15"/>
  <c r="W19" i="15"/>
  <c r="Q19" i="15"/>
  <c r="Y18" i="15"/>
  <c r="J18" i="15"/>
  <c r="D18" i="15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s="1"/>
  <c r="D39" i="15" s="1"/>
  <c r="D40" i="15" s="1"/>
  <c r="Q17" i="15"/>
  <c r="D17" i="15"/>
  <c r="H7" i="15"/>
  <c r="O6" i="15"/>
  <c r="K6" i="15"/>
  <c r="H6" i="15"/>
  <c r="Q2" i="15"/>
  <c r="H2" i="15"/>
  <c r="C36" i="14"/>
  <c r="D5" i="14"/>
  <c r="I4" i="14"/>
  <c r="D4" i="14"/>
  <c r="D2" i="14"/>
  <c r="H19" i="15" l="1"/>
  <c r="Y9" i="19"/>
  <c r="H20" i="19"/>
  <c r="T20" i="19" s="1"/>
  <c r="J38" i="19"/>
  <c r="U38" i="19" s="1"/>
  <c r="H14" i="19"/>
  <c r="T14" i="19" s="1"/>
  <c r="J41" i="19"/>
  <c r="U41" i="19" s="1"/>
  <c r="Y24" i="19"/>
  <c r="H23" i="19"/>
  <c r="T23" i="19" s="1"/>
  <c r="H17" i="19"/>
  <c r="T17" i="19" s="1"/>
  <c r="Y31" i="19"/>
  <c r="J36" i="19"/>
  <c r="U36" i="19" s="1"/>
  <c r="J24" i="19"/>
  <c r="U24" i="19" s="1"/>
  <c r="J12" i="19"/>
  <c r="U12" i="19" s="1"/>
  <c r="Y11" i="19"/>
  <c r="J32" i="19"/>
  <c r="U32" i="19" s="1"/>
  <c r="J20" i="19"/>
  <c r="U20" i="19" s="1"/>
  <c r="J8" i="19"/>
  <c r="O17" i="15"/>
  <c r="H39" i="19"/>
  <c r="T39" i="19" s="1"/>
  <c r="H27" i="19"/>
  <c r="T27" i="19" s="1"/>
  <c r="H9" i="19"/>
  <c r="T9" i="19" s="1"/>
  <c r="Y13" i="19"/>
  <c r="J27" i="19"/>
  <c r="U27" i="19" s="1"/>
  <c r="J15" i="19"/>
  <c r="U15" i="19" s="1"/>
  <c r="H33" i="19"/>
  <c r="T33" i="19" s="1"/>
  <c r="Y15" i="19"/>
  <c r="Y19" i="19"/>
  <c r="H16" i="19"/>
  <c r="T16" i="19" s="1"/>
  <c r="J40" i="19"/>
  <c r="U40" i="19" s="1"/>
  <c r="H22" i="19"/>
  <c r="T22" i="19" s="1"/>
  <c r="Y21" i="19"/>
  <c r="J34" i="19"/>
  <c r="U34" i="19" s="1"/>
  <c r="J22" i="19"/>
  <c r="U22" i="19" s="1"/>
  <c r="J10" i="19"/>
  <c r="U10" i="19" s="1"/>
  <c r="J22" i="15"/>
  <c r="J35" i="19"/>
  <c r="U35" i="19" s="1"/>
  <c r="J23" i="19"/>
  <c r="U23" i="19" s="1"/>
  <c r="J11" i="19"/>
  <c r="U11" i="19" s="1"/>
  <c r="Y26" i="19"/>
  <c r="H12" i="19"/>
  <c r="T12" i="19" s="1"/>
  <c r="H42" i="19"/>
  <c r="T42" i="19" s="1"/>
  <c r="H30" i="19"/>
  <c r="T30" i="19" s="1"/>
  <c r="Y28" i="19"/>
  <c r="W26" i="15"/>
  <c r="J31" i="19"/>
  <c r="U31" i="19" s="1"/>
  <c r="J19" i="19"/>
  <c r="U19" i="19" s="1"/>
  <c r="H37" i="19"/>
  <c r="T37" i="19" s="1"/>
  <c r="Y35" i="19"/>
  <c r="Y29" i="19"/>
  <c r="H24" i="19"/>
  <c r="T24" i="19" s="1"/>
  <c r="J42" i="19"/>
  <c r="U42" i="19" s="1"/>
  <c r="H18" i="19"/>
  <c r="T18" i="19" s="1"/>
  <c r="H27" i="15"/>
  <c r="H8" i="19"/>
  <c r="H26" i="19"/>
  <c r="T26" i="19" s="1"/>
  <c r="Y8" i="19"/>
  <c r="Y10" i="19"/>
  <c r="H32" i="19"/>
  <c r="T32" i="19" s="1"/>
  <c r="J26" i="19"/>
  <c r="U26" i="19" s="1"/>
  <c r="J14" i="19"/>
  <c r="U14" i="19" s="1"/>
  <c r="H41" i="19"/>
  <c r="T41" i="19" s="1"/>
  <c r="H29" i="19"/>
  <c r="T29" i="19" s="1"/>
  <c r="H11" i="19"/>
  <c r="T11" i="19" s="1"/>
  <c r="Y23" i="19"/>
  <c r="J29" i="19"/>
  <c r="U29" i="19" s="1"/>
  <c r="J17" i="19"/>
  <c r="U17" i="19" s="1"/>
  <c r="H35" i="19"/>
  <c r="T35" i="19" s="1"/>
  <c r="Y25" i="19"/>
  <c r="Y30" i="19"/>
  <c r="H36" i="19"/>
  <c r="T36" i="19" s="1"/>
  <c r="J30" i="19"/>
  <c r="U30" i="19" s="1"/>
  <c r="J18" i="19"/>
  <c r="U18" i="19" s="1"/>
  <c r="J43" i="19"/>
  <c r="U43" i="19" s="1"/>
  <c r="Y34" i="19"/>
  <c r="H25" i="19"/>
  <c r="T25" i="19" s="1"/>
  <c r="H19" i="19"/>
  <c r="T19" i="19" s="1"/>
  <c r="H43" i="19"/>
  <c r="T43" i="19" s="1"/>
  <c r="H31" i="19"/>
  <c r="T31" i="19" s="1"/>
  <c r="H13" i="19"/>
  <c r="T13" i="19" s="1"/>
  <c r="Y33" i="19"/>
  <c r="J39" i="19"/>
  <c r="U39" i="19" s="1"/>
  <c r="Y14" i="19"/>
  <c r="H21" i="19"/>
  <c r="T21" i="19" s="1"/>
  <c r="H15" i="19"/>
  <c r="T15" i="19" s="1"/>
  <c r="J33" i="19"/>
  <c r="U33" i="19" s="1"/>
  <c r="J21" i="19"/>
  <c r="U21" i="19" s="1"/>
  <c r="J9" i="19"/>
  <c r="U9" i="19" s="1"/>
  <c r="Y16" i="19"/>
  <c r="W23" i="15"/>
  <c r="H40" i="19"/>
  <c r="T40" i="19" s="1"/>
  <c r="H28" i="19"/>
  <c r="T28" i="19" s="1"/>
  <c r="H10" i="19"/>
  <c r="T10" i="19" s="1"/>
  <c r="Y18" i="19"/>
  <c r="Y20" i="19"/>
  <c r="J28" i="19"/>
  <c r="U28" i="19" s="1"/>
  <c r="J16" i="19"/>
  <c r="U16" i="19" s="1"/>
  <c r="H34" i="19"/>
  <c r="T34" i="19" s="1"/>
  <c r="J37" i="19"/>
  <c r="U37" i="19" s="1"/>
  <c r="J25" i="19"/>
  <c r="U25" i="19" s="1"/>
  <c r="J13" i="19"/>
  <c r="U13" i="19" s="1"/>
  <c r="Y36" i="19"/>
  <c r="O24" i="15"/>
  <c r="Y28" i="15"/>
  <c r="W22" i="15"/>
  <c r="Y20" i="15"/>
  <c r="J28" i="15"/>
  <c r="Q18" i="15"/>
  <c r="Q21" i="15"/>
  <c r="Y23" i="15"/>
  <c r="J25" i="15"/>
  <c r="Q26" i="15"/>
  <c r="H28" i="15"/>
  <c r="H24" i="15"/>
  <c r="H18" i="15"/>
  <c r="H23" i="15"/>
  <c r="Q22" i="15"/>
  <c r="Y17" i="15"/>
  <c r="O18" i="15"/>
  <c r="O19" i="15"/>
  <c r="O20" i="15"/>
  <c r="O21" i="15"/>
  <c r="Q25" i="15"/>
  <c r="Q27" i="15"/>
  <c r="O22" i="15"/>
  <c r="Y24" i="15"/>
  <c r="Y25" i="15"/>
  <c r="O28" i="15"/>
  <c r="W20" i="15"/>
  <c r="J24" i="15"/>
  <c r="H26" i="15"/>
  <c r="Q28" i="15"/>
  <c r="J17" i="15"/>
  <c r="J21" i="15"/>
  <c r="J23" i="15"/>
  <c r="W24" i="15"/>
  <c r="W18" i="15"/>
  <c r="J19" i="15"/>
  <c r="Y19" i="15"/>
  <c r="H22" i="15"/>
  <c r="H20" i="15"/>
  <c r="H25" i="15"/>
  <c r="W25" i="15"/>
  <c r="W28" i="15"/>
  <c r="H17" i="15"/>
  <c r="H21" i="15"/>
  <c r="J27" i="15"/>
  <c r="O27" i="15"/>
  <c r="O23" i="15"/>
  <c r="W17" i="15"/>
  <c r="D29" i="3"/>
  <c r="D30" i="3"/>
  <c r="D31" i="3"/>
  <c r="D32" i="3"/>
  <c r="D33" i="3" s="1"/>
  <c r="D34" i="3" s="1"/>
  <c r="D35" i="3" s="1"/>
  <c r="D36" i="3" s="1"/>
  <c r="D37" i="3" s="1"/>
  <c r="D38" i="3" s="1"/>
  <c r="D39" i="3" s="1"/>
  <c r="D40" i="3" s="1"/>
  <c r="D21" i="3"/>
  <c r="D22" i="3"/>
  <c r="D23" i="3" s="1"/>
  <c r="D24" i="3" s="1"/>
  <c r="D25" i="3" s="1"/>
  <c r="D26" i="3" s="1"/>
  <c r="D27" i="3" s="1"/>
  <c r="D28" i="3" s="1"/>
  <c r="D53" i="4"/>
  <c r="D52" i="4"/>
  <c r="D51" i="4"/>
  <c r="D50" i="4"/>
  <c r="D49" i="4"/>
  <c r="D48" i="4"/>
  <c r="U8" i="19" l="1"/>
  <c r="T8" i="19"/>
  <c r="D46" i="4"/>
  <c r="D45" i="4"/>
  <c r="D44" i="4"/>
  <c r="D43" i="4"/>
  <c r="D42" i="4"/>
  <c r="D41" i="4"/>
  <c r="D39" i="4"/>
  <c r="D38" i="4"/>
  <c r="D37" i="4"/>
  <c r="D36" i="4"/>
  <c r="D35" i="4"/>
  <c r="D34" i="4"/>
  <c r="D32" i="4"/>
  <c r="D31" i="4"/>
  <c r="D30" i="4"/>
  <c r="D29" i="4"/>
  <c r="D28" i="4"/>
  <c r="D27" i="4"/>
  <c r="D25" i="4"/>
  <c r="D24" i="4"/>
  <c r="D23" i="4"/>
  <c r="D22" i="4"/>
  <c r="D21" i="4"/>
  <c r="D20" i="4"/>
  <c r="D18" i="4"/>
  <c r="D17" i="4"/>
  <c r="D16" i="4"/>
  <c r="D14" i="4"/>
  <c r="C52" i="4" l="1"/>
  <c r="C51" i="4"/>
  <c r="C50" i="4"/>
  <c r="C45" i="4"/>
  <c r="C44" i="4"/>
  <c r="C43" i="4"/>
  <c r="C38" i="4"/>
  <c r="C37" i="4"/>
  <c r="C36" i="4"/>
  <c r="C31" i="4"/>
  <c r="C30" i="4"/>
  <c r="C29" i="4"/>
  <c r="C24" i="4"/>
  <c r="C23" i="4"/>
  <c r="C22" i="4"/>
  <c r="C17" i="4"/>
  <c r="C16" i="4"/>
  <c r="C15" i="4"/>
  <c r="Y11" i="20" l="1"/>
  <c r="U32" i="20"/>
  <c r="J8" i="20"/>
  <c r="U20" i="20"/>
  <c r="T16" i="20"/>
  <c r="Y19" i="20"/>
  <c r="U40" i="20"/>
  <c r="T22" i="20"/>
  <c r="Y27" i="3"/>
  <c r="W21" i="3"/>
  <c r="W19" i="3"/>
  <c r="U29" i="20"/>
  <c r="T35" i="20"/>
  <c r="U17" i="20"/>
  <c r="Y25" i="20"/>
  <c r="H26" i="3"/>
  <c r="J20" i="3"/>
  <c r="J24" i="3"/>
  <c r="U24" i="20"/>
  <c r="U12" i="20"/>
  <c r="T36" i="20"/>
  <c r="Y31" i="20"/>
  <c r="Q22" i="3"/>
  <c r="Q26" i="3"/>
  <c r="Q18" i="3"/>
  <c r="U39" i="20"/>
  <c r="Y14" i="20"/>
  <c r="T15" i="20"/>
  <c r="T21" i="20"/>
  <c r="O19" i="3"/>
  <c r="Q27" i="3"/>
  <c r="O21" i="3"/>
  <c r="T34" i="20"/>
  <c r="U16" i="20"/>
  <c r="Y20" i="20"/>
  <c r="U28" i="20"/>
  <c r="Y23" i="3"/>
  <c r="W25" i="3"/>
  <c r="Y19" i="3"/>
  <c r="U35" i="20"/>
  <c r="U23" i="20"/>
  <c r="J11" i="20"/>
  <c r="U11" i="20" s="1"/>
  <c r="Y26" i="20"/>
  <c r="J22" i="3"/>
  <c r="J26" i="3"/>
  <c r="J18" i="3"/>
  <c r="U43" i="20"/>
  <c r="Y34" i="20"/>
  <c r="T25" i="20"/>
  <c r="T19" i="20"/>
  <c r="W20" i="3"/>
  <c r="Y28" i="3"/>
  <c r="W22" i="3"/>
  <c r="T20" i="20"/>
  <c r="Y9" i="20"/>
  <c r="U38" i="20"/>
  <c r="T14" i="20"/>
  <c r="H21" i="3"/>
  <c r="J27" i="3"/>
  <c r="H19" i="3"/>
  <c r="U27" i="20"/>
  <c r="U15" i="20"/>
  <c r="Y15" i="20"/>
  <c r="T33" i="20"/>
  <c r="O25" i="3"/>
  <c r="Q19" i="3"/>
  <c r="Q23" i="3"/>
  <c r="U34" i="20"/>
  <c r="U22" i="20"/>
  <c r="J10" i="20"/>
  <c r="U10" i="20" s="1"/>
  <c r="Y21" i="20"/>
  <c r="Y21" i="3"/>
  <c r="Y25" i="3"/>
  <c r="Y17" i="3"/>
  <c r="T18" i="20"/>
  <c r="Y29" i="20"/>
  <c r="T24" i="20"/>
  <c r="U42" i="20"/>
  <c r="Q28" i="3"/>
  <c r="O22" i="3"/>
  <c r="O20" i="3"/>
  <c r="T31" i="20"/>
  <c r="U19" i="20"/>
  <c r="U37" i="20"/>
  <c r="Y35" i="20"/>
  <c r="W26" i="3"/>
  <c r="Y20" i="3"/>
  <c r="Y24" i="3"/>
  <c r="T32" i="20"/>
  <c r="Y10" i="20"/>
  <c r="U26" i="20"/>
  <c r="U14" i="20"/>
  <c r="J23" i="3"/>
  <c r="H25" i="3"/>
  <c r="J19" i="3"/>
  <c r="U33" i="20"/>
  <c r="U21" i="20"/>
  <c r="J9" i="20"/>
  <c r="U9" i="20" s="1"/>
  <c r="Y16" i="20"/>
  <c r="Q21" i="3"/>
  <c r="Q25" i="3"/>
  <c r="Q17" i="3"/>
  <c r="U41" i="20"/>
  <c r="Y24" i="20"/>
  <c r="T23" i="20"/>
  <c r="T17" i="20"/>
  <c r="H20" i="3"/>
  <c r="J28" i="3"/>
  <c r="H22" i="3"/>
  <c r="Y30" i="20"/>
  <c r="U36" i="20"/>
  <c r="U18" i="20"/>
  <c r="U30" i="20"/>
  <c r="Q24" i="3"/>
  <c r="O26" i="3"/>
  <c r="Q20" i="3"/>
  <c r="T37" i="20"/>
  <c r="U25" i="20"/>
  <c r="U13" i="20"/>
  <c r="Y36" i="20"/>
  <c r="Y22" i="3"/>
  <c r="Y26" i="3"/>
  <c r="Y18" i="3"/>
  <c r="C49" i="4"/>
  <c r="C42" i="4"/>
  <c r="C35" i="4"/>
  <c r="C28" i="4"/>
  <c r="C21" i="4"/>
  <c r="C14" i="4"/>
  <c r="F5" i="4"/>
  <c r="L4" i="4"/>
  <c r="J4" i="4"/>
  <c r="F4" i="4"/>
  <c r="N1" i="4"/>
  <c r="F1" i="4"/>
  <c r="J25" i="3"/>
  <c r="J21" i="3"/>
  <c r="J17" i="3"/>
  <c r="D17" i="3"/>
  <c r="D18" i="3" s="1"/>
  <c r="D19" i="3" s="1"/>
  <c r="D20" i="3" s="1"/>
  <c r="H7" i="3"/>
  <c r="O6" i="3"/>
  <c r="K6" i="3"/>
  <c r="H6" i="3"/>
  <c r="Q2" i="3"/>
  <c r="H2" i="3"/>
  <c r="C36" i="2"/>
  <c r="I4" i="2"/>
  <c r="D2" i="2"/>
  <c r="C5" i="1"/>
  <c r="D5" i="2" s="1"/>
  <c r="H4" i="1"/>
  <c r="G4" i="1"/>
  <c r="F4" i="14" s="1"/>
  <c r="C4" i="1"/>
  <c r="D4" i="2" s="1"/>
  <c r="H1" i="1"/>
  <c r="C1" i="1"/>
  <c r="T39" i="20" l="1"/>
  <c r="T27" i="20"/>
  <c r="H9" i="20"/>
  <c r="T9" i="20" s="1"/>
  <c r="Y13" i="20"/>
  <c r="O27" i="3"/>
  <c r="O23" i="3"/>
  <c r="O17" i="3"/>
  <c r="T38" i="20"/>
  <c r="H8" i="20"/>
  <c r="T26" i="20"/>
  <c r="Y8" i="20"/>
  <c r="H23" i="3"/>
  <c r="H27" i="3"/>
  <c r="T12" i="20"/>
  <c r="T42" i="20"/>
  <c r="T30" i="20"/>
  <c r="Y28" i="20"/>
  <c r="O24" i="3"/>
  <c r="O28" i="3"/>
  <c r="O18" i="3"/>
  <c r="H11" i="20"/>
  <c r="T11" i="20" s="1"/>
  <c r="Y23" i="20"/>
  <c r="T41" i="20"/>
  <c r="M36" i="4" s="1"/>
  <c r="T29" i="20"/>
  <c r="H28" i="3"/>
  <c r="H24" i="3"/>
  <c r="H18" i="3"/>
  <c r="U8" i="20"/>
  <c r="T40" i="20"/>
  <c r="T28" i="20"/>
  <c r="H10" i="20"/>
  <c r="T10" i="20" s="1"/>
  <c r="Y18" i="20"/>
  <c r="W23" i="3"/>
  <c r="W27" i="3"/>
  <c r="W17" i="3"/>
  <c r="T43" i="20"/>
  <c r="U31" i="20"/>
  <c r="T13" i="20"/>
  <c r="Y33" i="20"/>
  <c r="W28" i="3"/>
  <c r="W24" i="3"/>
  <c r="W18" i="3"/>
  <c r="J2" i="2"/>
  <c r="J2" i="14"/>
  <c r="F4" i="2"/>
  <c r="J39" i="3"/>
  <c r="O30" i="3"/>
  <c r="O32" i="3"/>
  <c r="H17" i="3"/>
  <c r="J31" i="3"/>
  <c r="AB11" i="20" l="1"/>
  <c r="AD33" i="20"/>
  <c r="AD30" i="20"/>
  <c r="AD18" i="20"/>
  <c r="AA19" i="20"/>
  <c r="AD34" i="20"/>
  <c r="AD11" i="20"/>
  <c r="AD21" i="20"/>
  <c r="AD31" i="20"/>
  <c r="AD25" i="20"/>
  <c r="AA14" i="20"/>
  <c r="AA20" i="20"/>
  <c r="AB15" i="20"/>
  <c r="AB21" i="20"/>
  <c r="AA29" i="20"/>
  <c r="AB24" i="20"/>
  <c r="AC36" i="20"/>
  <c r="AC35" i="20"/>
  <c r="AC34" i="20"/>
  <c r="AF34" i="20" s="1"/>
  <c r="AC33" i="20"/>
  <c r="AF33" i="20" s="1"/>
  <c r="AC26" i="20"/>
  <c r="AC25" i="20"/>
  <c r="AF25" i="20" s="1"/>
  <c r="AC24" i="20"/>
  <c r="AC23" i="20"/>
  <c r="AC16" i="20"/>
  <c r="AC15" i="20"/>
  <c r="AC14" i="20"/>
  <c r="AC13" i="20"/>
  <c r="AF13" i="20" s="1"/>
  <c r="AC30" i="20"/>
  <c r="AC28" i="20"/>
  <c r="AC20" i="20"/>
  <c r="AC18" i="20"/>
  <c r="AF18" i="20" s="1"/>
  <c r="AC10" i="20"/>
  <c r="AC8" i="20"/>
  <c r="AC31" i="20"/>
  <c r="AC29" i="20"/>
  <c r="AC21" i="20"/>
  <c r="AC19" i="20"/>
  <c r="AC11" i="20"/>
  <c r="AF11" i="20" s="1"/>
  <c r="AC9" i="20"/>
  <c r="T8" i="20"/>
  <c r="Z28" i="20" s="1"/>
  <c r="AD26" i="20"/>
  <c r="AD20" i="20"/>
  <c r="AD8" i="20"/>
  <c r="AB20" i="20"/>
  <c r="AA21" i="20"/>
  <c r="AE21" i="20" s="1"/>
  <c r="AA24" i="20"/>
  <c r="AB28" i="20"/>
  <c r="AA28" i="20"/>
  <c r="AA31" i="20"/>
  <c r="AD14" i="20"/>
  <c r="AB35" i="20"/>
  <c r="AB19" i="20"/>
  <c r="AB30" i="20"/>
  <c r="AD16" i="20"/>
  <c r="AD36" i="20"/>
  <c r="AD28" i="20"/>
  <c r="AD13" i="20"/>
  <c r="AB25" i="20"/>
  <c r="AB14" i="20"/>
  <c r="AB9" i="20"/>
  <c r="AA15" i="20"/>
  <c r="AB23" i="20"/>
  <c r="AA23" i="20"/>
  <c r="AA34" i="20"/>
  <c r="AB29" i="20"/>
  <c r="AB31" i="20"/>
  <c r="AA10" i="20"/>
  <c r="AD10" i="20"/>
  <c r="AD23" i="20"/>
  <c r="AA26" i="20"/>
  <c r="AA16" i="20"/>
  <c r="AB36" i="20"/>
  <c r="AA11" i="20"/>
  <c r="AE11" i="20" s="1"/>
  <c r="AA35" i="20"/>
  <c r="AB33" i="20"/>
  <c r="AA33" i="20"/>
  <c r="AB10" i="20"/>
  <c r="AA30" i="20"/>
  <c r="AE30" i="20" s="1"/>
  <c r="AB18" i="20"/>
  <c r="AA18" i="20"/>
  <c r="AD24" i="20"/>
  <c r="AD9" i="20"/>
  <c r="AD19" i="20"/>
  <c r="AD29" i="20"/>
  <c r="AD15" i="20"/>
  <c r="AD35" i="20"/>
  <c r="AA25" i="20"/>
  <c r="AB26" i="20"/>
  <c r="AA9" i="20"/>
  <c r="AB16" i="20"/>
  <c r="AB34" i="20"/>
  <c r="AA36" i="20"/>
  <c r="AB8" i="20"/>
  <c r="AA8" i="20"/>
  <c r="AB13" i="20"/>
  <c r="AA13" i="20"/>
  <c r="Z13" i="20"/>
  <c r="Q33" i="3"/>
  <c r="Q34" i="3"/>
  <c r="J36" i="3"/>
  <c r="J29" i="3"/>
  <c r="AF29" i="20" l="1"/>
  <c r="AE8" i="20"/>
  <c r="AE16" i="20"/>
  <c r="AE13" i="20"/>
  <c r="AG13" i="20" s="1"/>
  <c r="AE33" i="20"/>
  <c r="AF30" i="20"/>
  <c r="AE9" i="20"/>
  <c r="AE10" i="20"/>
  <c r="AE26" i="20"/>
  <c r="Z8" i="20"/>
  <c r="AE25" i="20"/>
  <c r="Z33" i="20"/>
  <c r="AE20" i="20"/>
  <c r="AE36" i="20"/>
  <c r="Z18" i="20"/>
  <c r="AF31" i="20"/>
  <c r="AE34" i="20"/>
  <c r="AE31" i="20"/>
  <c r="AE24" i="20"/>
  <c r="AF20" i="20"/>
  <c r="AF14" i="20"/>
  <c r="AF24" i="20"/>
  <c r="AE29" i="20"/>
  <c r="AE14" i="20"/>
  <c r="AF9" i="20"/>
  <c r="AF23" i="20"/>
  <c r="AE35" i="20"/>
  <c r="Z23" i="20"/>
  <c r="AF19" i="20"/>
  <c r="AF8" i="20"/>
  <c r="AF28" i="20"/>
  <c r="AF15" i="20"/>
  <c r="AF35" i="20"/>
  <c r="AE18" i="20"/>
  <c r="AE23" i="20"/>
  <c r="AE28" i="20"/>
  <c r="Z24" i="20"/>
  <c r="Z21" i="20"/>
  <c r="Z20" i="20"/>
  <c r="Z31" i="20"/>
  <c r="Z29" i="20"/>
  <c r="Z15" i="20"/>
  <c r="Z14" i="20"/>
  <c r="Z36" i="20"/>
  <c r="Z16" i="20"/>
  <c r="Z26" i="20"/>
  <c r="Z10" i="20"/>
  <c r="Z11" i="20"/>
  <c r="Z30" i="20"/>
  <c r="Z35" i="20"/>
  <c r="Z19" i="20"/>
  <c r="Z34" i="20"/>
  <c r="Z9" i="20"/>
  <c r="Z25" i="20"/>
  <c r="AF21" i="20"/>
  <c r="AF10" i="20"/>
  <c r="AF16" i="20"/>
  <c r="AF26" i="20"/>
  <c r="AF36" i="20"/>
  <c r="AE15" i="20"/>
  <c r="AE19" i="20"/>
  <c r="AG18" i="20" l="1"/>
  <c r="AG33" i="20"/>
  <c r="AG8" i="20"/>
  <c r="AG28" i="20"/>
  <c r="AG30" i="20"/>
  <c r="AG24" i="20"/>
  <c r="AG11" i="20"/>
  <c r="AG31" i="20"/>
  <c r="AG9" i="20"/>
  <c r="AG29" i="20"/>
  <c r="AG34" i="20"/>
  <c r="AG19" i="20"/>
  <c r="AG10" i="20"/>
  <c r="AG14" i="20"/>
  <c r="AG20" i="20"/>
  <c r="AG16" i="20"/>
  <c r="AG23" i="20"/>
  <c r="AG36" i="20"/>
  <c r="AG25" i="20"/>
  <c r="AG35" i="20"/>
  <c r="AG26" i="20"/>
  <c r="AG15" i="20"/>
  <c r="AG21" i="20"/>
  <c r="AH21" i="20" s="1"/>
  <c r="AH28" i="20" l="1"/>
  <c r="AH36" i="20"/>
  <c r="AH13" i="20"/>
  <c r="AJ13" i="20" s="1"/>
  <c r="H51" i="20" s="1"/>
  <c r="AH29" i="20"/>
  <c r="AH15" i="20"/>
  <c r="AH20" i="20"/>
  <c r="AH35" i="20"/>
  <c r="AH19" i="20"/>
  <c r="AH30" i="20"/>
  <c r="AH10" i="20"/>
  <c r="AH26" i="20"/>
  <c r="AH23" i="20"/>
  <c r="AH14" i="20"/>
  <c r="AJ28" i="20"/>
  <c r="J46" i="20" s="1"/>
  <c r="AH8" i="20"/>
  <c r="AH25" i="20"/>
  <c r="AH34" i="20"/>
  <c r="AH11" i="20"/>
  <c r="AH16" i="20"/>
  <c r="AH33" i="20"/>
  <c r="AH31" i="20"/>
  <c r="AH18" i="20"/>
  <c r="AH24" i="20"/>
  <c r="AH9" i="20"/>
  <c r="AJ14" i="20" l="1"/>
  <c r="H45" i="20" s="1"/>
  <c r="AJ31" i="20"/>
  <c r="H44" i="4" s="1"/>
  <c r="AJ16" i="20"/>
  <c r="H23" i="4" s="1"/>
  <c r="AJ29" i="20"/>
  <c r="H49" i="20" s="1"/>
  <c r="T49" i="20" s="1"/>
  <c r="J54" i="20" s="1"/>
  <c r="AJ30" i="20"/>
  <c r="H43" i="4" s="1"/>
  <c r="AJ15" i="20"/>
  <c r="H22" i="4" s="1"/>
  <c r="AJ24" i="20"/>
  <c r="J50" i="20" s="1"/>
  <c r="AJ23" i="20"/>
  <c r="AJ25" i="20"/>
  <c r="H36" i="4" s="1"/>
  <c r="AJ8" i="20"/>
  <c r="H44" i="20" s="1"/>
  <c r="AJ9" i="20"/>
  <c r="H50" i="20" s="1"/>
  <c r="AJ10" i="20"/>
  <c r="H15" i="4" s="1"/>
  <c r="AJ11" i="20"/>
  <c r="H16" i="4" s="1"/>
  <c r="AJ26" i="20"/>
  <c r="H37" i="4" s="1"/>
  <c r="AJ18" i="20"/>
  <c r="H48" i="20" s="1"/>
  <c r="AJ20" i="20"/>
  <c r="H29" i="4" s="1"/>
  <c r="AJ21" i="20"/>
  <c r="H30" i="4" s="1"/>
  <c r="AJ19" i="20"/>
  <c r="H46" i="20" s="1"/>
  <c r="AJ33" i="20"/>
  <c r="J49" i="20" s="1"/>
  <c r="AJ36" i="20"/>
  <c r="H51" i="4" s="1"/>
  <c r="AJ35" i="20"/>
  <c r="H50" i="4" s="1"/>
  <c r="AJ34" i="20"/>
  <c r="J45" i="20" s="1"/>
  <c r="T45" i="20"/>
  <c r="J52" i="20" s="1"/>
  <c r="H21" i="4"/>
  <c r="K21" i="4" s="1"/>
  <c r="O29" i="3" s="1"/>
  <c r="U50" i="20"/>
  <c r="U46" i="20"/>
  <c r="H41" i="4"/>
  <c r="K29" i="4" s="1"/>
  <c r="J30" i="3" s="1"/>
  <c r="U51" i="20"/>
  <c r="H20" i="4"/>
  <c r="K63" i="4" s="1"/>
  <c r="Q32" i="3" s="1"/>
  <c r="D13" i="4"/>
  <c r="D15" i="4"/>
  <c r="H35" i="4" l="1"/>
  <c r="K55" i="4" s="1"/>
  <c r="J32" i="3" s="1"/>
  <c r="H42" i="4"/>
  <c r="K47" i="4" s="1"/>
  <c r="O31" i="3" s="1"/>
  <c r="H47" i="20"/>
  <c r="T47" i="20" s="1"/>
  <c r="H34" i="4"/>
  <c r="K37" i="4" s="1"/>
  <c r="Q30" i="3" s="1"/>
  <c r="U52" i="20"/>
  <c r="M23" i="4"/>
  <c r="J33" i="3" s="1"/>
  <c r="M49" i="4"/>
  <c r="J34" i="3" s="1"/>
  <c r="U54" i="20"/>
  <c r="U49" i="20"/>
  <c r="H48" i="4"/>
  <c r="K50" i="4" s="1"/>
  <c r="Q31" i="3" s="1"/>
  <c r="T48" i="20"/>
  <c r="H54" i="20" s="1"/>
  <c r="H27" i="4"/>
  <c r="K39" i="4" s="1"/>
  <c r="H31" i="3" s="1"/>
  <c r="T50" i="20"/>
  <c r="J55" i="20" s="1"/>
  <c r="H14" i="4"/>
  <c r="K52" i="4" s="1"/>
  <c r="H32" i="3" s="1"/>
  <c r="U45" i="20"/>
  <c r="H49" i="4"/>
  <c r="K24" i="4" s="1"/>
  <c r="Q29" i="3" s="1"/>
  <c r="T46" i="20"/>
  <c r="J53" i="20" s="1"/>
  <c r="H28" i="4"/>
  <c r="K26" i="4" s="1"/>
  <c r="H30" i="3" s="1"/>
  <c r="T44" i="20"/>
  <c r="H52" i="20" s="1"/>
  <c r="H13" i="4"/>
  <c r="K13" i="4" s="1"/>
  <c r="H29" i="3" s="1"/>
  <c r="AB10" i="19"/>
  <c r="AB18" i="19"/>
  <c r="AD28" i="19"/>
  <c r="AB35" i="19"/>
  <c r="AD18" i="19"/>
  <c r="AD36" i="19"/>
  <c r="AD33" i="19"/>
  <c r="AD13" i="19"/>
  <c r="AD19" i="19"/>
  <c r="AB9" i="19"/>
  <c r="AB16" i="19"/>
  <c r="AD34" i="19"/>
  <c r="AB33" i="19"/>
  <c r="AD30" i="19"/>
  <c r="AD14" i="19"/>
  <c r="AB19" i="19"/>
  <c r="AD25" i="19"/>
  <c r="AD9" i="19"/>
  <c r="AD29" i="19"/>
  <c r="AD26" i="19"/>
  <c r="AB28" i="19"/>
  <c r="AD24" i="19"/>
  <c r="AB30" i="19"/>
  <c r="AB25" i="19"/>
  <c r="AD16" i="19"/>
  <c r="AB14" i="19"/>
  <c r="AB13" i="19"/>
  <c r="AB26" i="19"/>
  <c r="AD15" i="19"/>
  <c r="AD23" i="19"/>
  <c r="AB36" i="19"/>
  <c r="AB23" i="19"/>
  <c r="AB21" i="19"/>
  <c r="AB34" i="19"/>
  <c r="AD35" i="19"/>
  <c r="AD20" i="19"/>
  <c r="AB24" i="19"/>
  <c r="AB20" i="19"/>
  <c r="AB29" i="19"/>
  <c r="AD8" i="19"/>
  <c r="AB11" i="19"/>
  <c r="AB15" i="19"/>
  <c r="AD21" i="19"/>
  <c r="AD10" i="19"/>
  <c r="AB31" i="19"/>
  <c r="AD11" i="19"/>
  <c r="AD31" i="19"/>
  <c r="AB8" i="19"/>
  <c r="AA28" i="19"/>
  <c r="AE28" i="19" s="1"/>
  <c r="AA13" i="19"/>
  <c r="AA33" i="19"/>
  <c r="AA35" i="19"/>
  <c r="AE35" i="19" s="1"/>
  <c r="AA20" i="19"/>
  <c r="AA31" i="19"/>
  <c r="AC31" i="19"/>
  <c r="AA11" i="19"/>
  <c r="AA18" i="19"/>
  <c r="AE18" i="19" s="1"/>
  <c r="AA25" i="19"/>
  <c r="AC34" i="19"/>
  <c r="AA30" i="19"/>
  <c r="AC13" i="19"/>
  <c r="AA15" i="19"/>
  <c r="AC10" i="19"/>
  <c r="AA29" i="19"/>
  <c r="AC29" i="19"/>
  <c r="AC20" i="19"/>
  <c r="AA10" i="19"/>
  <c r="AA21" i="19"/>
  <c r="AC9" i="19"/>
  <c r="AA26" i="19"/>
  <c r="AC18" i="19"/>
  <c r="AC23" i="19"/>
  <c r="AA9" i="19"/>
  <c r="AA23" i="19"/>
  <c r="AC21" i="19"/>
  <c r="AF21" i="19" s="1"/>
  <c r="AC8" i="19"/>
  <c r="AA36" i="19"/>
  <c r="AC26" i="19"/>
  <c r="AC11" i="19"/>
  <c r="AA14" i="19"/>
  <c r="AC15" i="19"/>
  <c r="AC25" i="19"/>
  <c r="AC14" i="19"/>
  <c r="AF14" i="19" s="1"/>
  <c r="AC19" i="19"/>
  <c r="AC33" i="19"/>
  <c r="AA16" i="19"/>
  <c r="AA34" i="19"/>
  <c r="AC24" i="19"/>
  <c r="AF24" i="19" s="1"/>
  <c r="AC28" i="19"/>
  <c r="AA8" i="19"/>
  <c r="AC36" i="19"/>
  <c r="AF36" i="19" s="1"/>
  <c r="AA24" i="19"/>
  <c r="AC30" i="19"/>
  <c r="AF30" i="19" s="1"/>
  <c r="AA19" i="19"/>
  <c r="AC35" i="19"/>
  <c r="AF35" i="19" s="1"/>
  <c r="T38" i="19"/>
  <c r="Z20" i="19" s="1"/>
  <c r="AC16" i="19"/>
  <c r="AE29" i="19" l="1"/>
  <c r="AE30" i="19"/>
  <c r="H53" i="20"/>
  <c r="T53" i="20" s="1"/>
  <c r="T52" i="20"/>
  <c r="H56" i="20" s="1"/>
  <c r="M14" i="4"/>
  <c r="H33" i="3" s="1"/>
  <c r="U53" i="20"/>
  <c r="M27" i="4"/>
  <c r="O33" i="3" s="1"/>
  <c r="U55" i="20"/>
  <c r="M53" i="4"/>
  <c r="O34" i="3" s="1"/>
  <c r="T54" i="20"/>
  <c r="J57" i="20" s="1"/>
  <c r="M40" i="4"/>
  <c r="H34" i="3" s="1"/>
  <c r="AE16" i="19"/>
  <c r="AE34" i="19"/>
  <c r="AE21" i="19"/>
  <c r="AE19" i="19"/>
  <c r="AE23" i="19"/>
  <c r="AF20" i="19"/>
  <c r="AF34" i="19"/>
  <c r="AF28" i="19"/>
  <c r="AE25" i="19"/>
  <c r="AF8" i="19"/>
  <c r="AF23" i="19"/>
  <c r="AF13" i="19"/>
  <c r="AE20" i="19"/>
  <c r="AE26" i="19"/>
  <c r="AE8" i="19"/>
  <c r="AF26" i="19"/>
  <c r="AF33" i="19"/>
  <c r="AE36" i="19"/>
  <c r="AF29" i="19"/>
  <c r="AF10" i="19"/>
  <c r="Z13" i="19"/>
  <c r="Z9" i="19"/>
  <c r="AF19" i="19"/>
  <c r="Z35" i="19"/>
  <c r="AG35" i="19" s="1"/>
  <c r="AF25" i="19"/>
  <c r="AE10" i="19"/>
  <c r="AF15" i="19"/>
  <c r="AF31" i="19"/>
  <c r="AE33" i="19"/>
  <c r="AF16" i="19"/>
  <c r="AE24" i="19"/>
  <c r="AE13" i="19"/>
  <c r="Z21" i="19"/>
  <c r="Z36" i="19"/>
  <c r="AG36" i="19" s="1"/>
  <c r="Z25" i="19"/>
  <c r="AF11" i="19"/>
  <c r="AE15" i="19"/>
  <c r="AE14" i="19"/>
  <c r="AF9" i="19"/>
  <c r="AE9" i="19"/>
  <c r="Z30" i="19"/>
  <c r="AG30" i="19" s="1"/>
  <c r="AE31" i="19"/>
  <c r="AE11" i="19"/>
  <c r="AF18" i="19"/>
  <c r="Z15" i="19"/>
  <c r="Z23" i="19"/>
  <c r="Z18" i="19"/>
  <c r="Z11" i="19"/>
  <c r="Z33" i="19"/>
  <c r="Z34" i="19"/>
  <c r="Z26" i="19"/>
  <c r="Z14" i="19"/>
  <c r="Z31" i="19"/>
  <c r="Z10" i="19"/>
  <c r="Z8" i="19"/>
  <c r="Z28" i="19"/>
  <c r="Z24" i="19"/>
  <c r="Z29" i="19"/>
  <c r="Z19" i="19"/>
  <c r="Z16" i="19"/>
  <c r="J56" i="20" l="1"/>
  <c r="U56" i="20" s="1"/>
  <c r="O32" i="4"/>
  <c r="J35" i="3" s="1"/>
  <c r="T56" i="20"/>
  <c r="H59" i="20" s="1"/>
  <c r="O18" i="4"/>
  <c r="H35" i="3" s="1"/>
  <c r="U57" i="20"/>
  <c r="J58" i="20" s="1"/>
  <c r="O44" i="4"/>
  <c r="H36" i="3" s="1"/>
  <c r="AG21" i="19"/>
  <c r="AG13" i="19"/>
  <c r="AG20" i="19"/>
  <c r="AG9" i="19"/>
  <c r="AG25" i="19"/>
  <c r="AG10" i="19"/>
  <c r="AG18" i="19"/>
  <c r="AG28" i="19"/>
  <c r="AG14" i="19"/>
  <c r="AG23" i="19"/>
  <c r="AG19" i="19"/>
  <c r="AG8" i="19"/>
  <c r="AG34" i="19"/>
  <c r="AG33" i="19"/>
  <c r="AG24" i="19"/>
  <c r="AG16" i="19"/>
  <c r="AG31" i="19"/>
  <c r="AG29" i="19"/>
  <c r="AG26" i="19"/>
  <c r="AG11" i="19"/>
  <c r="AG15" i="19"/>
  <c r="AH15" i="19" s="1"/>
  <c r="H58" i="20" l="1"/>
  <c r="T58" i="20" s="1"/>
  <c r="R66" i="4" s="1"/>
  <c r="Q64" i="4"/>
  <c r="H38" i="3" s="1"/>
  <c r="U58" i="20"/>
  <c r="Q69" i="4"/>
  <c r="J38" i="3" s="1"/>
  <c r="T59" i="20"/>
  <c r="R37" i="4" s="1"/>
  <c r="Q24" i="4"/>
  <c r="H39" i="3" s="1"/>
  <c r="AH11" i="19"/>
  <c r="AH25" i="19"/>
  <c r="AH9" i="19"/>
  <c r="AH29" i="19"/>
  <c r="AH35" i="19"/>
  <c r="AH34" i="19"/>
  <c r="AH28" i="19"/>
  <c r="AJ28" i="19" s="1"/>
  <c r="J46" i="19" s="1"/>
  <c r="K29" i="16" s="1"/>
  <c r="J30" i="15" s="1"/>
  <c r="AH16" i="19"/>
  <c r="AH24" i="19"/>
  <c r="AH10" i="19"/>
  <c r="AH31" i="19"/>
  <c r="AH13" i="19"/>
  <c r="AH20" i="19"/>
  <c r="AH21" i="19"/>
  <c r="AH33" i="19"/>
  <c r="AH23" i="19"/>
  <c r="AH30" i="19"/>
  <c r="AH26" i="19"/>
  <c r="AH8" i="19"/>
  <c r="AH19" i="19"/>
  <c r="AH14" i="19"/>
  <c r="AH18" i="19"/>
  <c r="AH36" i="19"/>
  <c r="AJ29" i="19" l="1"/>
  <c r="H48" i="19" s="1"/>
  <c r="AJ30" i="19"/>
  <c r="H43" i="16" s="1"/>
  <c r="AJ31" i="19"/>
  <c r="H44" i="16" s="1"/>
  <c r="AJ21" i="19"/>
  <c r="H30" i="16" s="1"/>
  <c r="AJ20" i="19"/>
  <c r="H29" i="16" s="1"/>
  <c r="AJ19" i="19"/>
  <c r="AJ18" i="19"/>
  <c r="H42" i="16"/>
  <c r="K39" i="16"/>
  <c r="H31" i="15" s="1"/>
  <c r="AJ25" i="19"/>
  <c r="H36" i="16" s="1"/>
  <c r="AJ24" i="19"/>
  <c r="H47" i="19" s="1"/>
  <c r="AJ26" i="19"/>
  <c r="H37" i="16" s="1"/>
  <c r="AJ23" i="19"/>
  <c r="J45" i="19" s="1"/>
  <c r="K24" i="16" s="1"/>
  <c r="Q29" i="15" s="1"/>
  <c r="AJ13" i="19"/>
  <c r="AJ15" i="19"/>
  <c r="H22" i="16" s="1"/>
  <c r="AJ16" i="19"/>
  <c r="H23" i="16" s="1"/>
  <c r="AJ14" i="19"/>
  <c r="H41" i="16"/>
  <c r="AJ9" i="19"/>
  <c r="AJ11" i="19"/>
  <c r="H16" i="16" s="1"/>
  <c r="AJ8" i="19"/>
  <c r="AJ10" i="19"/>
  <c r="H15" i="16" s="1"/>
  <c r="AJ36" i="19"/>
  <c r="H51" i="16" s="1"/>
  <c r="AJ35" i="19"/>
  <c r="H50" i="16" s="1"/>
  <c r="AJ33" i="19"/>
  <c r="AJ34" i="19"/>
  <c r="J44" i="19" s="1"/>
  <c r="K16" i="16" s="1"/>
  <c r="J29" i="15" s="1"/>
  <c r="H44" i="19" l="1"/>
  <c r="J48" i="19"/>
  <c r="K42" i="16" s="1"/>
  <c r="J31" i="15" s="1"/>
  <c r="H46" i="19"/>
  <c r="J47" i="19"/>
  <c r="K37" i="16" s="1"/>
  <c r="Q30" i="15" s="1"/>
  <c r="H45" i="19"/>
  <c r="J49" i="19"/>
  <c r="K50" i="16" s="1"/>
  <c r="Q31" i="15" s="1"/>
  <c r="K47" i="16"/>
  <c r="O31" i="15" s="1"/>
  <c r="H49" i="19"/>
  <c r="H48" i="16"/>
  <c r="H27" i="16"/>
  <c r="H34" i="16"/>
  <c r="K26" i="16"/>
  <c r="H30" i="15" s="1"/>
  <c r="H28" i="16"/>
  <c r="H14" i="16"/>
  <c r="K13" i="16"/>
  <c r="H29" i="15" s="1"/>
  <c r="H13" i="16"/>
  <c r="H20" i="16"/>
  <c r="H21" i="16"/>
  <c r="K21" i="16"/>
  <c r="O29" i="15" s="1"/>
  <c r="H49" i="16"/>
  <c r="H35" i="16"/>
  <c r="K34" i="16"/>
  <c r="O30" i="15" s="1"/>
</calcChain>
</file>

<file path=xl/sharedStrings.xml><?xml version="1.0" encoding="utf-8"?>
<sst xmlns="http://schemas.openxmlformats.org/spreadsheetml/2006/main" count="907" uniqueCount="245">
  <si>
    <t>IDENTITE DU TOURNOI</t>
  </si>
  <si>
    <t>APPELATION TOURNOI</t>
  </si>
  <si>
    <t>LIEU</t>
  </si>
  <si>
    <t>TYPE</t>
  </si>
  <si>
    <t>LISTE EQUIPES ENGAGEES</t>
  </si>
  <si>
    <t>ANNEE</t>
  </si>
  <si>
    <t>DATE DEBUT</t>
  </si>
  <si>
    <t>N°</t>
  </si>
  <si>
    <t>NOM</t>
  </si>
  <si>
    <t>PRENOM</t>
  </si>
  <si>
    <t>pts</t>
  </si>
  <si>
    <t>tir</t>
  </si>
  <si>
    <t>DATE FIN</t>
  </si>
  <si>
    <t>GENRE</t>
  </si>
  <si>
    <t>ORGANISATEUR</t>
  </si>
  <si>
    <t>- nom et premon séparés pour chaque joueur ( à défaut, ne mentionez que le nom)</t>
  </si>
  <si>
    <t>- l'ordre décroissant des têtes de séries</t>
  </si>
  <si>
    <t>FEUILLE EMARGEMENT</t>
  </si>
  <si>
    <t>SIGNATURE JOUEUR1</t>
  </si>
  <si>
    <t>SIGNATURE JOUEUR2</t>
  </si>
  <si>
    <t>Copier/coller selon LISTE ENGAGES en fonction des équipes confirmées APRES les qualifications</t>
  </si>
  <si>
    <t>ATTENTION : Respecter l'ordre des têtes de séries en fonction des points et classement de la LISTE ENGAGES</t>
  </si>
  <si>
    <t>EX: Si toutes les equipes du tableau principal sont confirmées, les équipes issues qualifications sont replacées en fonction de leurs points, en bas de tableau</t>
  </si>
  <si>
    <t>J1</t>
  </si>
  <si>
    <t>HEURE DEBUT</t>
  </si>
  <si>
    <t>J3</t>
  </si>
  <si>
    <t>DUREE MATCH</t>
  </si>
  <si>
    <t>PLANNING DES RENCONTRES</t>
  </si>
  <si>
    <t>J2</t>
  </si>
  <si>
    <t>J4</t>
  </si>
  <si>
    <t>MATCH</t>
  </si>
  <si>
    <t>n°</t>
  </si>
  <si>
    <t>TER.</t>
  </si>
  <si>
    <t>E1</t>
  </si>
  <si>
    <t>./.</t>
  </si>
  <si>
    <t>E2</t>
  </si>
  <si>
    <t>ARB</t>
  </si>
  <si>
    <t>FORMAT</t>
  </si>
  <si>
    <t>2*15, SD 11</t>
  </si>
  <si>
    <t>JOUR 1</t>
  </si>
  <si>
    <t>JOUR 2</t>
  </si>
  <si>
    <t>1/4 M1</t>
  </si>
  <si>
    <t>1/4 M2</t>
  </si>
  <si>
    <t>2*21, SD 15</t>
  </si>
  <si>
    <t>1/4 M3</t>
  </si>
  <si>
    <t>1/4 M4</t>
  </si>
  <si>
    <t>DEMI</t>
  </si>
  <si>
    <t>PETITE FINALE</t>
  </si>
  <si>
    <t>FINALE</t>
  </si>
  <si>
    <t>PODIUM</t>
  </si>
  <si>
    <t>TABLEAU PRINCIPAL</t>
  </si>
  <si>
    <t>POULES</t>
  </si>
  <si>
    <t>RESULTAS</t>
  </si>
  <si>
    <t>CLASS. POULE</t>
  </si>
  <si>
    <t>1/8</t>
  </si>
  <si>
    <t>1/4 FINALES</t>
  </si>
  <si>
    <t>1/2 FINALES</t>
  </si>
  <si>
    <t>(1)</t>
  </si>
  <si>
    <t>T1</t>
  </si>
  <si>
    <t>(2)</t>
  </si>
  <si>
    <t>1A</t>
  </si>
  <si>
    <t>A</t>
  </si>
  <si>
    <t>T16</t>
  </si>
  <si>
    <t>(17)</t>
  </si>
  <si>
    <t>T17</t>
  </si>
  <si>
    <t>(18)</t>
  </si>
  <si>
    <t>(49)</t>
  </si>
  <si>
    <t>(34)</t>
  </si>
  <si>
    <t>(3)</t>
  </si>
  <si>
    <t>T2</t>
  </si>
  <si>
    <t>(4)</t>
  </si>
  <si>
    <t>B</t>
  </si>
  <si>
    <t>T15</t>
  </si>
  <si>
    <t>(19)</t>
  </si>
  <si>
    <t>(50)</t>
  </si>
  <si>
    <t>T18</t>
  </si>
  <si>
    <t>(20)</t>
  </si>
  <si>
    <t>(35)</t>
  </si>
  <si>
    <t>(36)</t>
  </si>
  <si>
    <t>(5)</t>
  </si>
  <si>
    <t>T3</t>
  </si>
  <si>
    <t>(6)</t>
  </si>
  <si>
    <t>C</t>
  </si>
  <si>
    <t>T14</t>
  </si>
  <si>
    <t>(21)</t>
  </si>
  <si>
    <t>(51)</t>
  </si>
  <si>
    <t>2B</t>
  </si>
  <si>
    <t>T19</t>
  </si>
  <si>
    <t>(22)</t>
  </si>
  <si>
    <t>T23</t>
  </si>
  <si>
    <t>(37)</t>
  </si>
  <si>
    <t>(38)</t>
  </si>
  <si>
    <t>(7)</t>
  </si>
  <si>
    <t>T4</t>
  </si>
  <si>
    <t>(8)</t>
  </si>
  <si>
    <t>(52)</t>
  </si>
  <si>
    <t>D</t>
  </si>
  <si>
    <t>T13</t>
  </si>
  <si>
    <t>(23)</t>
  </si>
  <si>
    <t>T20</t>
  </si>
  <si>
    <t>(24)</t>
  </si>
  <si>
    <t>(39)</t>
  </si>
  <si>
    <t>1C</t>
  </si>
  <si>
    <t>(9)</t>
  </si>
  <si>
    <t>T5</t>
  </si>
  <si>
    <t>(10)</t>
  </si>
  <si>
    <t>E</t>
  </si>
  <si>
    <t>T12</t>
  </si>
  <si>
    <t>(25)</t>
  </si>
  <si>
    <t>T21</t>
  </si>
  <si>
    <t>(26)</t>
  </si>
  <si>
    <t>(41)</t>
  </si>
  <si>
    <t>(42)</t>
  </si>
  <si>
    <t>2A</t>
  </si>
  <si>
    <t>(11)</t>
  </si>
  <si>
    <t>T6</t>
  </si>
  <si>
    <t>(12)</t>
  </si>
  <si>
    <t>F</t>
  </si>
  <si>
    <t>T11</t>
  </si>
  <si>
    <t>(27)</t>
  </si>
  <si>
    <t>T22</t>
  </si>
  <si>
    <t>(28)</t>
  </si>
  <si>
    <t>(13)</t>
  </si>
  <si>
    <t>2C</t>
  </si>
  <si>
    <t>T7</t>
  </si>
  <si>
    <t>(14)</t>
  </si>
  <si>
    <t>T10</t>
  </si>
  <si>
    <t>(29)</t>
  </si>
  <si>
    <t>(30)</t>
  </si>
  <si>
    <t>(45)</t>
  </si>
  <si>
    <t>(46)</t>
  </si>
  <si>
    <t>2E</t>
  </si>
  <si>
    <t>(15)</t>
  </si>
  <si>
    <t>T8</t>
  </si>
  <si>
    <t>(16)</t>
  </si>
  <si>
    <t>T9</t>
  </si>
  <si>
    <t>(31)</t>
  </si>
  <si>
    <t>T24</t>
  </si>
  <si>
    <t>(32)</t>
  </si>
  <si>
    <t>(47)</t>
  </si>
  <si>
    <t>(48)</t>
  </si>
  <si>
    <t>TABLEAU DE SAISIE DE RESULTATS</t>
  </si>
  <si>
    <t>RG</t>
  </si>
  <si>
    <t>CLA</t>
  </si>
  <si>
    <t>(33)</t>
  </si>
  <si>
    <t>1/4</t>
  </si>
  <si>
    <t>1/2</t>
  </si>
  <si>
    <t>CLASSEMENT FINAL</t>
  </si>
  <si>
    <t>CHAMPIONNAT DE France</t>
  </si>
  <si>
    <t>MASCULIN</t>
  </si>
  <si>
    <t>SERIE 1 - 2500</t>
  </si>
  <si>
    <t>FEMININ</t>
  </si>
  <si>
    <t>SERIE 1 - 2000</t>
  </si>
  <si>
    <t>MIXTE</t>
  </si>
  <si>
    <t>SERIE 1 - 1500</t>
  </si>
  <si>
    <t>SERIE 2 - 1000</t>
  </si>
  <si>
    <t>SERIE 2 - 750</t>
  </si>
  <si>
    <t>SERIE 2 - 500</t>
  </si>
  <si>
    <t>SERIE 2 - 250</t>
  </si>
  <si>
    <t>SERIE 3 - 150</t>
  </si>
  <si>
    <t>SERIE 3 - 100</t>
  </si>
  <si>
    <t>ABS</t>
  </si>
  <si>
    <t>T</t>
  </si>
  <si>
    <t>2F                             (38)</t>
  </si>
  <si>
    <t>1E                                 (39)</t>
  </si>
  <si>
    <t>1D                           (40)</t>
  </si>
  <si>
    <t>1F                             (42)</t>
  </si>
  <si>
    <t>2D                         (43)</t>
  </si>
  <si>
    <t>1B                               (44)</t>
  </si>
  <si>
    <r>
      <t>3</t>
    </r>
    <r>
      <rPr>
        <sz val="6"/>
        <color theme="1"/>
        <rFont val="Calibri"/>
        <family val="2"/>
        <scheme val="minor"/>
      </rPr>
      <t>(A,C,D,E,F)</t>
    </r>
  </si>
  <si>
    <r>
      <t>3</t>
    </r>
    <r>
      <rPr>
        <sz val="6"/>
        <color theme="1"/>
        <rFont val="Calibri"/>
        <family val="2"/>
        <scheme val="minor"/>
      </rPr>
      <t>(A,B,C,E,F)</t>
    </r>
  </si>
  <si>
    <t>3(B,C,D,E,F)               (37)</t>
  </si>
  <si>
    <r>
      <rPr>
        <sz val="7"/>
        <color theme="1"/>
        <rFont val="Calibri"/>
        <family val="2"/>
        <scheme val="minor"/>
      </rPr>
      <t>3</t>
    </r>
    <r>
      <rPr>
        <sz val="6"/>
        <color theme="1"/>
        <rFont val="Calibri"/>
        <family val="2"/>
        <scheme val="minor"/>
      </rPr>
      <t>(A,B,D,E,F)             (41)</t>
    </r>
  </si>
  <si>
    <t>BARRAGES</t>
  </si>
  <si>
    <t>Qualifié</t>
  </si>
  <si>
    <t xml:space="preserve"> (40)</t>
  </si>
  <si>
    <t>RELEVE DES RESULTATS ET SANCTIONS - TOURNOI DE BEACH VOLLEY</t>
  </si>
  <si>
    <t>APPELATION DU TOURNOI</t>
  </si>
  <si>
    <t>DATE</t>
  </si>
  <si>
    <t>NOMBRE EQUIPE TABLEAU :</t>
  </si>
  <si>
    <t>PRINCIPAL</t>
  </si>
  <si>
    <t>QUALIFICATION</t>
  </si>
  <si>
    <t>NOMBRE EQUIPE PRESENTES PAR TABLEAU</t>
  </si>
  <si>
    <t>COMPOSITION DE LA COMMISSION DE DIRECTION</t>
  </si>
  <si>
    <t>DELEGUE INSTANCE FEDERAL</t>
  </si>
  <si>
    <t>SUPERVISEUR</t>
  </si>
  <si>
    <t>JUGE ARBITRE</t>
  </si>
  <si>
    <t>REPRESENTANT JOUEURS</t>
  </si>
  <si>
    <t>RAPPORTEUR*</t>
  </si>
  <si>
    <t>EQUIPES ABSENTES</t>
  </si>
  <si>
    <t>LIC J1</t>
  </si>
  <si>
    <t>club J1</t>
  </si>
  <si>
    <t>NOM2</t>
  </si>
  <si>
    <t>PRENOM3</t>
  </si>
  <si>
    <t>LIC J2</t>
  </si>
  <si>
    <t>club J2</t>
  </si>
  <si>
    <t>RECLAMATIONS</t>
  </si>
  <si>
    <t>RANG</t>
  </si>
  <si>
    <t>NIVEAU</t>
  </si>
  <si>
    <t xml:space="preserve">MOTIF </t>
  </si>
  <si>
    <t>AVIS COMMISSION</t>
  </si>
  <si>
    <t>EQUIPES/JOUEURS SANCTIONNES</t>
  </si>
  <si>
    <t>SANCTION</t>
  </si>
  <si>
    <t>REMARQUES :</t>
  </si>
  <si>
    <t>SIGNATURES :</t>
  </si>
  <si>
    <t>LIC</t>
  </si>
  <si>
    <t>CLUB</t>
  </si>
  <si>
    <t xml:space="preserve">2- Copiez-collez la liste des équipes engagées dans les champs ci-contre en respectant : </t>
  </si>
  <si>
    <t>3- Renseignez l'onglet "EMARG…." selon l'avancée dans les tableaux</t>
  </si>
  <si>
    <t>4-Renseignez les scores des rencontres dans l'onglet " SCORE…" en fonction de l'avancée du tableau</t>
  </si>
  <si>
    <t>5- Renseignez l'onglet "RELEVE" à l'issue de la compétition</t>
  </si>
  <si>
    <t>Les onglets "TAB24…" s'actualisent automatiquement, il n'y a rien à saisir.</t>
  </si>
  <si>
    <t>DEBUT J1</t>
  </si>
  <si>
    <t>TEMPS</t>
  </si>
  <si>
    <t>DEBUT J2</t>
  </si>
  <si>
    <t>PHASE</t>
  </si>
  <si>
    <t>JOUR</t>
  </si>
  <si>
    <t>N° MATCH</t>
  </si>
  <si>
    <t>HEURE</t>
  </si>
  <si>
    <t>TER</t>
  </si>
  <si>
    <t>EQ1</t>
  </si>
  <si>
    <t>EQ2</t>
  </si>
  <si>
    <t>SCORE EQ1</t>
  </si>
  <si>
    <t>SCORE EQ2</t>
  </si>
  <si>
    <t>SET 1 EQ1</t>
  </si>
  <si>
    <t>SET 1 EQ2</t>
  </si>
  <si>
    <t>SET 2 EQ1</t>
  </si>
  <si>
    <t>SET 2 EQ2</t>
  </si>
  <si>
    <t>SET 3 EQ1</t>
  </si>
  <si>
    <t>SET 3 EQ2</t>
  </si>
  <si>
    <t>POS 1</t>
  </si>
  <si>
    <t>POS 2</t>
  </si>
  <si>
    <t>PTS</t>
  </si>
  <si>
    <t>S+</t>
  </si>
  <si>
    <t>S-</t>
  </si>
  <si>
    <t>P+</t>
  </si>
  <si>
    <t>P-</t>
  </si>
  <si>
    <t>CS</t>
  </si>
  <si>
    <t>CP</t>
  </si>
  <si>
    <t>CL.I</t>
  </si>
  <si>
    <t>/</t>
  </si>
  <si>
    <t>BARR</t>
  </si>
  <si>
    <r>
      <t xml:space="preserve">Saisir le résultats des sets dans les </t>
    </r>
    <r>
      <rPr>
        <b/>
        <i/>
        <sz val="11"/>
        <color theme="1"/>
        <rFont val="Calibri"/>
        <family val="2"/>
        <scheme val="minor"/>
      </rPr>
      <t>cases bordurées et colorées</t>
    </r>
    <r>
      <rPr>
        <i/>
        <sz val="11"/>
        <color theme="1"/>
        <rFont val="Calibri"/>
        <family val="2"/>
        <scheme val="minor"/>
      </rPr>
      <t xml:space="preserve"> uniquement</t>
    </r>
  </si>
  <si>
    <t>PF</t>
  </si>
  <si>
    <t>1- Commencez par renseigner le tableau ci-dessus "identité du tournoi"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</si>
</sst>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h:mm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8"/>
      <color indexed="56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b/>
      <sz val="1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indexed="56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4" tint="-0.24994659260841701"/>
      </right>
      <top style="medium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4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0"/>
      </bottom>
      <diagonal/>
    </border>
    <border>
      <left style="thin">
        <color theme="4" tint="-0.24994659260841701"/>
      </left>
      <right style="medium">
        <color indexed="64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9">
    <xf numFmtId="0" fontId="0" fillId="0" borderId="0" xfId="0"/>
    <xf numFmtId="0" fontId="4" fillId="0" borderId="0" xfId="1"/>
    <xf numFmtId="0" fontId="4" fillId="2" borderId="2" xfId="1" applyFill="1" applyBorder="1" applyProtection="1"/>
    <xf numFmtId="0" fontId="4" fillId="2" borderId="3" xfId="1" applyFill="1" applyBorder="1" applyProtection="1"/>
    <xf numFmtId="0" fontId="4" fillId="2" borderId="4" xfId="1" applyFill="1" applyBorder="1" applyProtection="1"/>
    <xf numFmtId="0" fontId="4" fillId="2" borderId="5" xfId="1" applyFill="1" applyBorder="1" applyProtection="1"/>
    <xf numFmtId="0" fontId="4" fillId="2" borderId="6" xfId="1" applyFill="1" applyBorder="1" applyProtection="1"/>
    <xf numFmtId="0" fontId="4" fillId="2" borderId="7" xfId="1" applyFill="1" applyBorder="1" applyProtection="1"/>
    <xf numFmtId="0" fontId="4" fillId="2" borderId="8" xfId="1" applyFill="1" applyBorder="1" applyProtection="1"/>
    <xf numFmtId="0" fontId="4" fillId="2" borderId="9" xfId="1" applyFill="1" applyBorder="1" applyProtection="1"/>
    <xf numFmtId="0" fontId="6" fillId="2" borderId="10" xfId="1" applyFont="1" applyFill="1" applyBorder="1" applyAlignment="1" applyProtection="1">
      <alignment horizontal="center"/>
    </xf>
    <xf numFmtId="0" fontId="4" fillId="2" borderId="11" xfId="1" applyFill="1" applyBorder="1" applyProtection="1"/>
    <xf numFmtId="0" fontId="4" fillId="2" borderId="12" xfId="1" applyFill="1" applyBorder="1" applyProtection="1"/>
    <xf numFmtId="0" fontId="7" fillId="2" borderId="13" xfId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center"/>
      <protection locked="0"/>
    </xf>
    <xf numFmtId="0" fontId="4" fillId="2" borderId="15" xfId="1" applyFill="1" applyBorder="1" applyProtection="1"/>
    <xf numFmtId="164" fontId="4" fillId="0" borderId="1" xfId="1" applyNumberForma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Fill="1" applyBorder="1" applyAlignment="1" applyProtection="1">
      <alignment horizontal="center"/>
      <protection locked="0"/>
    </xf>
    <xf numFmtId="49" fontId="5" fillId="0" borderId="16" xfId="1" applyNumberFormat="1" applyFont="1" applyFill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vertical="center"/>
      <protection locked="0"/>
    </xf>
    <xf numFmtId="0" fontId="9" fillId="0" borderId="17" xfId="1" applyFont="1" applyFill="1" applyBorder="1" applyAlignment="1" applyProtection="1">
      <alignment vertical="center"/>
      <protection locked="0"/>
    </xf>
    <xf numFmtId="0" fontId="10" fillId="0" borderId="17" xfId="1" applyFont="1" applyBorder="1" applyAlignment="1" applyProtection="1">
      <alignment horizontal="left" vertical="center"/>
      <protection locked="0"/>
    </xf>
    <xf numFmtId="0" fontId="10" fillId="0" borderId="18" xfId="1" applyFont="1" applyBorder="1" applyAlignment="1" applyProtection="1">
      <alignment horizontal="left" vertical="center"/>
      <protection locked="0"/>
    </xf>
    <xf numFmtId="0" fontId="11" fillId="0" borderId="19" xfId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0" fontId="8" fillId="0" borderId="1" xfId="1" applyFont="1" applyBorder="1" applyAlignment="1">
      <alignment vertical="center"/>
    </xf>
    <xf numFmtId="0" fontId="4" fillId="2" borderId="20" xfId="1" applyFill="1" applyBorder="1" applyProtection="1"/>
    <xf numFmtId="0" fontId="8" fillId="0" borderId="21" xfId="1" applyFont="1" applyBorder="1" applyAlignment="1">
      <alignment vertical="center"/>
    </xf>
    <xf numFmtId="0" fontId="11" fillId="0" borderId="1" xfId="1" applyFont="1" applyFill="1" applyBorder="1" applyAlignment="1" applyProtection="1">
      <alignment vertical="center"/>
      <protection locked="0"/>
    </xf>
    <xf numFmtId="0" fontId="4" fillId="2" borderId="22" xfId="1" applyFill="1" applyBorder="1" applyProtection="1"/>
    <xf numFmtId="0" fontId="4" fillId="2" borderId="23" xfId="1" applyFill="1" applyBorder="1" applyProtection="1"/>
    <xf numFmtId="0" fontId="4" fillId="2" borderId="24" xfId="1" applyFill="1" applyBorder="1" applyProtection="1"/>
    <xf numFmtId="0" fontId="4" fillId="2" borderId="25" xfId="1" applyFill="1" applyBorder="1" applyProtection="1"/>
    <xf numFmtId="0" fontId="4" fillId="2" borderId="26" xfId="1" applyFill="1" applyBorder="1" applyProtection="1"/>
    <xf numFmtId="0" fontId="8" fillId="0" borderId="21" xfId="1" applyFont="1" applyFill="1" applyBorder="1" applyAlignment="1">
      <alignment vertical="center"/>
    </xf>
    <xf numFmtId="0" fontId="10" fillId="0" borderId="1" xfId="1" applyFont="1" applyBorder="1" applyAlignment="1" applyProtection="1">
      <alignment horizontal="left" vertical="center"/>
      <protection locked="0"/>
    </xf>
    <xf numFmtId="0" fontId="11" fillId="0" borderId="27" xfId="1" applyFont="1" applyBorder="1" applyAlignment="1" applyProtection="1">
      <alignment vertical="center"/>
      <protection locked="0"/>
    </xf>
    <xf numFmtId="0" fontId="4" fillId="0" borderId="0" xfId="1" quotePrefix="1"/>
    <xf numFmtId="0" fontId="8" fillId="0" borderId="28" xfId="1" applyFont="1" applyBorder="1" applyAlignment="1">
      <alignment vertical="center"/>
    </xf>
    <xf numFmtId="0" fontId="11" fillId="0" borderId="29" xfId="1" applyFont="1" applyFill="1" applyBorder="1" applyAlignment="1" applyProtection="1">
      <alignment vertical="center"/>
      <protection locked="0"/>
    </xf>
    <xf numFmtId="0" fontId="11" fillId="0" borderId="29" xfId="1" applyFont="1" applyBorder="1" applyAlignment="1" applyProtection="1">
      <alignment vertical="center"/>
      <protection locked="0"/>
    </xf>
    <xf numFmtId="14" fontId="4" fillId="0" borderId="0" xfId="1" applyNumberFormat="1"/>
    <xf numFmtId="0" fontId="8" fillId="0" borderId="28" xfId="1" applyFont="1" applyFill="1" applyBorder="1" applyAlignment="1">
      <alignment vertical="center"/>
    </xf>
    <xf numFmtId="0" fontId="14" fillId="0" borderId="1" xfId="2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vertical="center"/>
      <protection locked="0"/>
    </xf>
    <xf numFmtId="0" fontId="8" fillId="0" borderId="29" xfId="1" applyFont="1" applyBorder="1" applyAlignment="1" applyProtection="1">
      <alignment vertical="center"/>
      <protection locked="0"/>
    </xf>
    <xf numFmtId="0" fontId="11" fillId="0" borderId="30" xfId="1" applyFont="1" applyBorder="1" applyAlignment="1">
      <alignment vertical="center"/>
    </xf>
    <xf numFmtId="0" fontId="4" fillId="0" borderId="0" xfId="1" applyAlignment="1">
      <alignment horizontal="left"/>
    </xf>
    <xf numFmtId="0" fontId="4" fillId="0" borderId="0" xfId="1" applyAlignment="1">
      <alignment horizontal="right"/>
    </xf>
    <xf numFmtId="0" fontId="4" fillId="0" borderId="0" xfId="1" applyNumberFormat="1" applyAlignment="1">
      <alignment horizontal="right"/>
    </xf>
    <xf numFmtId="0" fontId="4" fillId="0" borderId="0" xfId="1" applyNumberFormat="1"/>
    <xf numFmtId="0" fontId="4" fillId="0" borderId="0" xfId="1" applyNumberFormat="1" applyAlignment="1">
      <alignment horizontal="left"/>
    </xf>
    <xf numFmtId="0" fontId="4" fillId="3" borderId="0" xfId="1" applyFill="1" applyBorder="1" applyAlignment="1"/>
    <xf numFmtId="0" fontId="4" fillId="3" borderId="0" xfId="1" applyFill="1" applyBorder="1" applyAlignment="1">
      <alignment horizontal="left"/>
    </xf>
    <xf numFmtId="0" fontId="15" fillId="3" borderId="0" xfId="1" applyFont="1" applyFill="1" applyBorder="1" applyAlignment="1">
      <alignment horizontal="center" vertical="center"/>
    </xf>
    <xf numFmtId="165" fontId="4" fillId="0" borderId="0" xfId="1" applyNumberForma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/>
    <xf numFmtId="20" fontId="4" fillId="0" borderId="0" xfId="1" applyNumberFormat="1" applyFill="1" applyBorder="1" applyAlignment="1" applyProtection="1">
      <alignment horizontal="right" vertical="center"/>
      <protection locked="0"/>
    </xf>
    <xf numFmtId="0" fontId="4" fillId="0" borderId="0" xfId="1" applyBorder="1"/>
    <xf numFmtId="49" fontId="16" fillId="0" borderId="0" xfId="1" applyNumberFormat="1" applyFont="1"/>
    <xf numFmtId="0" fontId="4" fillId="0" borderId="34" xfId="1" applyBorder="1"/>
    <xf numFmtId="0" fontId="4" fillId="0" borderId="17" xfId="1" applyBorder="1"/>
    <xf numFmtId="0" fontId="4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0" fontId="4" fillId="0" borderId="1" xfId="1" applyNumberFormat="1" applyFont="1" applyBorder="1"/>
    <xf numFmtId="0" fontId="4" fillId="0" borderId="1" xfId="1" applyNumberFormat="1" applyFont="1" applyBorder="1" applyAlignment="1">
      <alignment horizontal="left"/>
    </xf>
    <xf numFmtId="0" fontId="4" fillId="0" borderId="35" xfId="1" applyFont="1" applyBorder="1" applyProtection="1">
      <protection locked="0"/>
    </xf>
    <xf numFmtId="20" fontId="4" fillId="0" borderId="1" xfId="1" applyNumberFormat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4" fillId="0" borderId="21" xfId="1" applyFont="1" applyBorder="1" applyAlignment="1">
      <alignment horizontal="right"/>
    </xf>
    <xf numFmtId="0" fontId="4" fillId="0" borderId="21" xfId="1" applyBorder="1"/>
    <xf numFmtId="0" fontId="4" fillId="0" borderId="35" xfId="1" applyBorder="1"/>
    <xf numFmtId="0" fontId="4" fillId="0" borderId="1" xfId="1" applyNumberFormat="1" applyBorder="1" applyAlignment="1">
      <alignment horizontal="right"/>
    </xf>
    <xf numFmtId="0" fontId="4" fillId="0" borderId="1" xfId="1" applyNumberFormat="1" applyBorder="1"/>
    <xf numFmtId="0" fontId="4" fillId="0" borderId="1" xfId="1" applyNumberFormat="1" applyBorder="1" applyAlignment="1">
      <alignment horizontal="left"/>
    </xf>
    <xf numFmtId="0" fontId="4" fillId="0" borderId="35" xfId="1" applyBorder="1" applyProtection="1">
      <protection locked="0"/>
    </xf>
    <xf numFmtId="0" fontId="4" fillId="0" borderId="21" xfId="1" applyFont="1" applyBorder="1"/>
    <xf numFmtId="0" fontId="4" fillId="0" borderId="21" xfId="1" applyNumberFormat="1" applyFont="1" applyBorder="1"/>
    <xf numFmtId="0" fontId="4" fillId="0" borderId="21" xfId="1" applyNumberFormat="1" applyBorder="1"/>
    <xf numFmtId="16" fontId="4" fillId="0" borderId="1" xfId="1" applyNumberFormat="1" applyFont="1" applyBorder="1"/>
    <xf numFmtId="0" fontId="4" fillId="0" borderId="29" xfId="1" applyBorder="1"/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21" fillId="0" borderId="0" xfId="0" applyFont="1"/>
    <xf numFmtId="0" fontId="0" fillId="0" borderId="0" xfId="0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5" xfId="1" applyNumberFormat="1" applyBorder="1"/>
    <xf numFmtId="0" fontId="11" fillId="0" borderId="45" xfId="1" applyNumberFormat="1" applyFont="1" applyBorder="1"/>
    <xf numFmtId="49" fontId="23" fillId="0" borderId="0" xfId="0" quotePrefix="1" applyNumberFormat="1" applyFont="1"/>
    <xf numFmtId="0" fontId="24" fillId="0" borderId="0" xfId="0" applyFont="1"/>
    <xf numFmtId="0" fontId="0" fillId="0" borderId="34" xfId="0" applyBorder="1"/>
    <xf numFmtId="0" fontId="3" fillId="0" borderId="33" xfId="0" applyFont="1" applyBorder="1" applyAlignment="1">
      <alignment horizontal="center" vertical="center"/>
    </xf>
    <xf numFmtId="0" fontId="4" fillId="0" borderId="46" xfId="1" applyNumberFormat="1" applyFont="1" applyBorder="1"/>
    <xf numFmtId="0" fontId="24" fillId="0" borderId="45" xfId="0" applyFont="1" applyBorder="1"/>
    <xf numFmtId="0" fontId="0" fillId="0" borderId="0" xfId="0" applyBorder="1"/>
    <xf numFmtId="0" fontId="0" fillId="0" borderId="45" xfId="0" applyBorder="1"/>
    <xf numFmtId="0" fontId="0" fillId="0" borderId="22" xfId="0" applyBorder="1"/>
    <xf numFmtId="0" fontId="0" fillId="0" borderId="2" xfId="0" applyBorder="1"/>
    <xf numFmtId="0" fontId="25" fillId="0" borderId="45" xfId="0" applyFont="1" applyBorder="1" applyAlignment="1">
      <alignment vertical="top"/>
    </xf>
    <xf numFmtId="0" fontId="23" fillId="0" borderId="0" xfId="0" quotePrefix="1" applyFont="1" applyAlignment="1">
      <alignment horizontal="center"/>
    </xf>
    <xf numFmtId="0" fontId="0" fillId="0" borderId="0" xfId="0" quotePrefix="1" applyBorder="1"/>
    <xf numFmtId="0" fontId="0" fillId="0" borderId="46" xfId="0" applyBorder="1"/>
    <xf numFmtId="0" fontId="25" fillId="0" borderId="0" xfId="0" applyFont="1" applyBorder="1" applyAlignment="1">
      <alignment vertical="top"/>
    </xf>
    <xf numFmtId="0" fontId="4" fillId="0" borderId="26" xfId="1" applyNumberFormat="1" applyFont="1" applyBorder="1"/>
    <xf numFmtId="0" fontId="23" fillId="0" borderId="0" xfId="0" applyFont="1" applyAlignment="1">
      <alignment horizontal="center"/>
    </xf>
    <xf numFmtId="0" fontId="23" fillId="0" borderId="46" xfId="0" quotePrefix="1" applyFont="1" applyBorder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4" fillId="0" borderId="0" xfId="1" applyNumberFormat="1" applyFont="1"/>
    <xf numFmtId="49" fontId="23" fillId="0" borderId="0" xfId="0" applyNumberFormat="1" applyFont="1"/>
    <xf numFmtId="0" fontId="4" fillId="0" borderId="45" xfId="1" applyNumberFormat="1" applyFont="1" applyBorder="1"/>
    <xf numFmtId="0" fontId="0" fillId="0" borderId="7" xfId="0" applyBorder="1"/>
    <xf numFmtId="0" fontId="0" fillId="0" borderId="25" xfId="0" applyBorder="1"/>
    <xf numFmtId="0" fontId="24" fillId="0" borderId="26" xfId="0" applyFont="1" applyBorder="1"/>
    <xf numFmtId="0" fontId="0" fillId="0" borderId="5" xfId="0" applyBorder="1"/>
    <xf numFmtId="0" fontId="23" fillId="0" borderId="7" xfId="0" quotePrefix="1" applyFont="1" applyBorder="1" applyAlignment="1">
      <alignment horizontal="center"/>
    </xf>
    <xf numFmtId="0" fontId="0" fillId="0" borderId="26" xfId="0" applyBorder="1"/>
    <xf numFmtId="0" fontId="23" fillId="0" borderId="25" xfId="0" quotePrefix="1" applyFont="1" applyBorder="1" applyAlignment="1">
      <alignment horizontal="center"/>
    </xf>
    <xf numFmtId="0" fontId="0" fillId="0" borderId="0" xfId="0" applyNumberFormat="1"/>
    <xf numFmtId="18" fontId="0" fillId="0" borderId="0" xfId="0" quotePrefix="1" applyNumberFormat="1" applyBorder="1"/>
    <xf numFmtId="0" fontId="23" fillId="0" borderId="26" xfId="0" quotePrefix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4" fillId="0" borderId="0" xfId="1" applyNumberFormat="1" applyFont="1" applyFill="1" applyBorder="1"/>
    <xf numFmtId="49" fontId="23" fillId="0" borderId="0" xfId="0" quotePrefix="1" applyNumberFormat="1" applyFont="1" applyFill="1" applyBorder="1"/>
    <xf numFmtId="0" fontId="0" fillId="0" borderId="0" xfId="0" applyFill="1" applyBorder="1"/>
    <xf numFmtId="0" fontId="23" fillId="0" borderId="0" xfId="0" quotePrefix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/>
    <xf numFmtId="0" fontId="21" fillId="0" borderId="0" xfId="0" applyFont="1" applyFill="1" applyBorder="1"/>
    <xf numFmtId="49" fontId="0" fillId="0" borderId="0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3" borderId="0" xfId="1" applyFont="1" applyFill="1" applyBorder="1" applyAlignment="1"/>
    <xf numFmtId="0" fontId="16" fillId="0" borderId="0" xfId="1" applyNumberFormat="1" applyFont="1"/>
    <xf numFmtId="0" fontId="16" fillId="0" borderId="0" xfId="1" applyNumberFormat="1" applyFont="1" applyFill="1" applyBorder="1"/>
    <xf numFmtId="0" fontId="0" fillId="0" borderId="0" xfId="0" applyNumberForma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2" xfId="0" quotePrefix="1" applyFont="1" applyFill="1" applyBorder="1" applyAlignment="1">
      <alignment horizontal="center"/>
    </xf>
    <xf numFmtId="0" fontId="0" fillId="0" borderId="0" xfId="0" applyProtection="1">
      <protection locked="0"/>
    </xf>
    <xf numFmtId="0" fontId="24" fillId="0" borderId="26" xfId="0" quotePrefix="1" applyFont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Protection="1"/>
    <xf numFmtId="0" fontId="3" fillId="0" borderId="0" xfId="0" applyFont="1" applyProtection="1"/>
    <xf numFmtId="0" fontId="0" fillId="0" borderId="0" xfId="0" applyAlignment="1" applyProtection="1"/>
    <xf numFmtId="0" fontId="29" fillId="5" borderId="1" xfId="1" applyNumberFormat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29" fillId="5" borderId="0" xfId="1" applyNumberFormat="1" applyFont="1" applyFill="1" applyBorder="1" applyAlignment="1">
      <alignment horizontal="center" vertical="center"/>
    </xf>
    <xf numFmtId="0" fontId="29" fillId="5" borderId="32" xfId="1" applyNumberFormat="1" applyFont="1" applyFill="1" applyBorder="1" applyAlignment="1">
      <alignment horizontal="center" vertical="center"/>
    </xf>
    <xf numFmtId="0" fontId="29" fillId="5" borderId="29" xfId="1" applyNumberFormat="1" applyFont="1" applyFill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9" xfId="1" applyFont="1" applyBorder="1" applyAlignment="1" applyProtection="1">
      <alignment horizontal="left" vertical="center"/>
      <protection locked="0"/>
    </xf>
    <xf numFmtId="0" fontId="10" fillId="0" borderId="27" xfId="1" applyFont="1" applyBorder="1" applyAlignment="1" applyProtection="1">
      <alignment horizontal="left" vertical="center"/>
      <protection locked="0"/>
    </xf>
    <xf numFmtId="0" fontId="12" fillId="0" borderId="0" xfId="1" applyFont="1"/>
    <xf numFmtId="0" fontId="4" fillId="0" borderId="0" xfId="0" applyFont="1"/>
    <xf numFmtId="165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11" fillId="0" borderId="0" xfId="0" applyFont="1" applyAlignment="1">
      <alignment readingOrder="1"/>
    </xf>
    <xf numFmtId="0" fontId="11" fillId="4" borderId="0" xfId="0" applyFont="1" applyFill="1" applyAlignment="1">
      <alignment horizontal="right"/>
    </xf>
    <xf numFmtId="0" fontId="11" fillId="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24" fillId="4" borderId="0" xfId="0" applyFont="1" applyFill="1" applyAlignment="1">
      <alignment horizontal="right"/>
    </xf>
    <xf numFmtId="0" fontId="24" fillId="6" borderId="0" xfId="0" applyFont="1" applyFill="1"/>
    <xf numFmtId="0" fontId="4" fillId="0" borderId="0" xfId="0" quotePrefix="1" applyFont="1"/>
    <xf numFmtId="165" fontId="0" fillId="0" borderId="0" xfId="0" applyNumberFormat="1"/>
    <xf numFmtId="0" fontId="5" fillId="0" borderId="0" xfId="0" quotePrefix="1" applyFont="1" applyAlignment="1">
      <alignment horizontal="center"/>
    </xf>
    <xf numFmtId="0" fontId="3" fillId="0" borderId="0" xfId="0" applyNumberFormat="1" applyFont="1" applyFill="1" applyProtection="1"/>
    <xf numFmtId="0" fontId="0" fillId="0" borderId="0" xfId="0" applyNumberFormat="1" applyFill="1" applyProtection="1"/>
    <xf numFmtId="49" fontId="30" fillId="0" borderId="0" xfId="0" applyNumberFormat="1" applyFont="1" applyFill="1" applyAlignment="1" applyProtection="1"/>
    <xf numFmtId="0" fontId="0" fillId="7" borderId="63" xfId="0" applyFill="1" applyBorder="1" applyProtection="1">
      <protection locked="0"/>
    </xf>
    <xf numFmtId="0" fontId="0" fillId="8" borderId="63" xfId="0" applyFill="1" applyBorder="1" applyProtection="1">
      <protection locked="0"/>
    </xf>
    <xf numFmtId="0" fontId="11" fillId="0" borderId="25" xfId="0" applyFont="1" applyBorder="1" applyAlignment="1">
      <alignment readingOrder="1"/>
    </xf>
    <xf numFmtId="0" fontId="11" fillId="0" borderId="25" xfId="0" applyFont="1" applyBorder="1" applyAlignment="1">
      <alignment horizontal="center" readingOrder="1"/>
    </xf>
    <xf numFmtId="0" fontId="5" fillId="0" borderId="0" xfId="0" applyFont="1" applyBorder="1" applyAlignment="1">
      <alignment horizontal="center"/>
    </xf>
    <xf numFmtId="0" fontId="0" fillId="7" borderId="64" xfId="0" applyFill="1" applyBorder="1" applyAlignment="1" applyProtection="1">
      <alignment horizontal="center"/>
      <protection locked="0"/>
    </xf>
    <xf numFmtId="0" fontId="0" fillId="8" borderId="64" xfId="0" applyFill="1" applyBorder="1" applyAlignment="1" applyProtection="1">
      <alignment horizontal="center"/>
      <protection locked="0"/>
    </xf>
    <xf numFmtId="0" fontId="0" fillId="7" borderId="63" xfId="0" applyFill="1" applyBorder="1" applyAlignment="1" applyProtection="1">
      <alignment horizontal="center"/>
      <protection locked="0"/>
    </xf>
    <xf numFmtId="0" fontId="0" fillId="8" borderId="63" xfId="0" applyFill="1" applyBorder="1" applyAlignment="1" applyProtection="1">
      <alignment horizontal="center"/>
      <protection locked="0"/>
    </xf>
    <xf numFmtId="0" fontId="5" fillId="0" borderId="33" xfId="0" applyFont="1" applyBorder="1"/>
    <xf numFmtId="0" fontId="3" fillId="0" borderId="33" xfId="0" applyFont="1" applyBorder="1"/>
    <xf numFmtId="165" fontId="0" fillId="0" borderId="65" xfId="0" applyNumberFormat="1" applyFill="1" applyBorder="1" applyProtection="1">
      <protection locked="0"/>
    </xf>
    <xf numFmtId="0" fontId="7" fillId="2" borderId="65" xfId="0" applyFont="1" applyFill="1" applyBorder="1"/>
    <xf numFmtId="0" fontId="11" fillId="0" borderId="0" xfId="0" applyFont="1"/>
    <xf numFmtId="0" fontId="9" fillId="0" borderId="46" xfId="1" applyNumberFormat="1" applyFont="1" applyBorder="1"/>
    <xf numFmtId="0" fontId="9" fillId="0" borderId="26" xfId="1" applyNumberFormat="1" applyFont="1" applyBorder="1"/>
    <xf numFmtId="0" fontId="9" fillId="0" borderId="0" xfId="1" applyNumberFormat="1" applyFont="1"/>
    <xf numFmtId="0" fontId="9" fillId="0" borderId="45" xfId="1" applyNumberFormat="1" applyFont="1" applyBorder="1"/>
    <xf numFmtId="0" fontId="21" fillId="0" borderId="34" xfId="0" applyFont="1" applyBorder="1"/>
    <xf numFmtId="0" fontId="21" fillId="0" borderId="0" xfId="0" applyFont="1" applyBorder="1"/>
    <xf numFmtId="0" fontId="21" fillId="0" borderId="22" xfId="0" applyFont="1" applyBorder="1"/>
    <xf numFmtId="0" fontId="11" fillId="6" borderId="47" xfId="0" applyFont="1" applyFill="1" applyBorder="1" applyAlignment="1" applyProtection="1">
      <alignment horizontal="left"/>
      <protection locked="0"/>
    </xf>
    <xf numFmtId="49" fontId="12" fillId="0" borderId="0" xfId="1" applyNumberFormat="1" applyFont="1" applyBorder="1" applyAlignment="1"/>
    <xf numFmtId="49" fontId="13" fillId="0" borderId="0" xfId="0" applyNumberFormat="1" applyFont="1" applyBorder="1" applyAlignment="1"/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5" xfId="1" applyFont="1" applyBorder="1" applyAlignment="1"/>
    <xf numFmtId="0" fontId="32" fillId="0" borderId="5" xfId="0" applyFont="1" applyBorder="1" applyAlignment="1"/>
    <xf numFmtId="14" fontId="0" fillId="0" borderId="1" xfId="0" applyNumberFormat="1" applyBorder="1" applyAlignment="1">
      <alignment horizontal="center" vertical="center"/>
    </xf>
    <xf numFmtId="0" fontId="7" fillId="3" borderId="0" xfId="1" applyFont="1" applyFill="1" applyBorder="1" applyAlignment="1"/>
    <xf numFmtId="0" fontId="2" fillId="3" borderId="0" xfId="0" applyFont="1" applyFill="1" applyBorder="1" applyAlignment="1"/>
    <xf numFmtId="0" fontId="4" fillId="0" borderId="31" xfId="1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" xfId="1" applyNumberFormat="1" applyBorder="1" applyAlignment="1">
      <alignment horizontal="center" vertical="center"/>
    </xf>
    <xf numFmtId="14" fontId="4" fillId="0" borderId="21" xfId="1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1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34" xfId="0" applyBorder="1" applyAlignment="1"/>
    <xf numFmtId="0" fontId="0" fillId="0" borderId="0" xfId="0" applyAlignment="1" applyProtection="1"/>
    <xf numFmtId="0" fontId="0" fillId="0" borderId="0" xfId="0" applyAlignment="1"/>
    <xf numFmtId="0" fontId="0" fillId="0" borderId="16" xfId="0" applyBorder="1" applyAlignment="1"/>
    <xf numFmtId="0" fontId="0" fillId="0" borderId="33" xfId="0" applyBorder="1" applyAlignment="1"/>
  </cellXfs>
  <cellStyles count="3">
    <cellStyle name="Normal" xfId="0" builtinId="0"/>
    <cellStyle name="Normal 2" xfId="1"/>
    <cellStyle name="Normal 4" xfId="2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56"/>
        <name val="Arial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4</xdr:row>
      <xdr:rowOff>47625</xdr:rowOff>
    </xdr:from>
    <xdr:to>
      <xdr:col>15</xdr:col>
      <xdr:colOff>449108</xdr:colOff>
      <xdr:row>7</xdr:row>
      <xdr:rowOff>191850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1304925"/>
          <a:ext cx="944408" cy="108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115629</xdr:rowOff>
    </xdr:from>
    <xdr:to>
      <xdr:col>2</xdr:col>
      <xdr:colOff>1072937</xdr:colOff>
      <xdr:row>6</xdr:row>
      <xdr:rowOff>115784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791904"/>
          <a:ext cx="1072937" cy="38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0</xdr:rowOff>
    </xdr:from>
    <xdr:to>
      <xdr:col>2</xdr:col>
      <xdr:colOff>770248</xdr:colOff>
      <xdr:row>4</xdr:row>
      <xdr:rowOff>174983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1" y="161925"/>
          <a:ext cx="598797" cy="68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931334</xdr:colOff>
      <xdr:row>1</xdr:row>
      <xdr:rowOff>121979</xdr:rowOff>
    </xdr:from>
    <xdr:to>
      <xdr:col>18</xdr:col>
      <xdr:colOff>21167</xdr:colOff>
      <xdr:row>5</xdr:row>
      <xdr:rowOff>20423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13984" y="322004"/>
          <a:ext cx="2375958" cy="755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287868</xdr:colOff>
      <xdr:row>0</xdr:row>
      <xdr:rowOff>42333</xdr:rowOff>
    </xdr:from>
    <xdr:to>
      <xdr:col>2</xdr:col>
      <xdr:colOff>1291167</xdr:colOff>
      <xdr:row>5</xdr:row>
      <xdr:rowOff>138994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11868" y="42333"/>
          <a:ext cx="1003299" cy="115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115629</xdr:rowOff>
    </xdr:from>
    <xdr:to>
      <xdr:col>2</xdr:col>
      <xdr:colOff>1072937</xdr:colOff>
      <xdr:row>6</xdr:row>
      <xdr:rowOff>115784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791904"/>
          <a:ext cx="1072937" cy="38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0</xdr:rowOff>
    </xdr:from>
    <xdr:to>
      <xdr:col>2</xdr:col>
      <xdr:colOff>770248</xdr:colOff>
      <xdr:row>4</xdr:row>
      <xdr:rowOff>174983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1" y="161925"/>
          <a:ext cx="598797" cy="68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86331</xdr:colOff>
      <xdr:row>0</xdr:row>
      <xdr:rowOff>149193</xdr:rowOff>
    </xdr:from>
    <xdr:to>
      <xdr:col>17</xdr:col>
      <xdr:colOff>433789</xdr:colOff>
      <xdr:row>4</xdr:row>
      <xdr:rowOff>68035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2795" y="149193"/>
          <a:ext cx="2061958" cy="73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287868</xdr:colOff>
      <xdr:row>0</xdr:row>
      <xdr:rowOff>42333</xdr:rowOff>
    </xdr:from>
    <xdr:to>
      <xdr:col>2</xdr:col>
      <xdr:colOff>1291167</xdr:colOff>
      <xdr:row>5</xdr:row>
      <xdr:rowOff>138994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11868" y="42333"/>
          <a:ext cx="1003299" cy="115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53</xdr:row>
          <xdr:rowOff>19050</xdr:rowOff>
        </xdr:from>
        <xdr:to>
          <xdr:col>13</xdr:col>
          <xdr:colOff>1000125</xdr:colOff>
          <xdr:row>55</xdr:row>
          <xdr:rowOff>47625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ORDONNER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10</xdr:col>
      <xdr:colOff>242021</xdr:colOff>
      <xdr:row>0</xdr:row>
      <xdr:rowOff>0</xdr:rowOff>
    </xdr:from>
    <xdr:to>
      <xdr:col>11</xdr:col>
      <xdr:colOff>234228</xdr:colOff>
      <xdr:row>3</xdr:row>
      <xdr:rowOff>166600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7321" y="0"/>
          <a:ext cx="649432" cy="747625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</xdr:row>
      <xdr:rowOff>172169</xdr:rowOff>
    </xdr:from>
    <xdr:to>
      <xdr:col>11</xdr:col>
      <xdr:colOff>614622</xdr:colOff>
      <xdr:row>6</xdr:row>
      <xdr:rowOff>53713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5300" y="753194"/>
          <a:ext cx="1271847" cy="453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CLASS" displayName="CLASS" ref="C53:K101" totalsRowShown="0" headerRowDxfId="11" headerRowBorderDxfId="10" tableBorderDxfId="9" headerRowCellStyle="Normal 2">
  <autoFilter ref="C53:K101"/>
  <sortState ref="C54:K101">
    <sortCondition ref="G53:G101"/>
  </sortState>
  <tableColumns count="9">
    <tableColumn id="1" name="NOM" dataDxfId="8">
      <calculatedColumnFormula>'LISTE ENGAGES'!C9</calculatedColumnFormula>
    </tableColumn>
    <tableColumn id="2" name="PRENOM" dataDxfId="7">
      <calculatedColumnFormula>'LISTE ENGAGES'!D9</calculatedColumnFormula>
    </tableColumn>
    <tableColumn id="3" name="LIC J1" dataDxfId="6">
      <calculatedColumnFormula>'LISTE ENGAGES'!E9</calculatedColumnFormula>
    </tableColumn>
    <tableColumn id="4" name="club J1" dataDxfId="5">
      <calculatedColumnFormula>'LISTE ENGAGES'!F9</calculatedColumnFormula>
    </tableColumn>
    <tableColumn id="5" name="NOM2" dataDxfId="4">
      <calculatedColumnFormula>'LISTE ENGAGES'!G9</calculatedColumnFormula>
    </tableColumn>
    <tableColumn id="6" name="PRENOM3" dataDxfId="3">
      <calculatedColumnFormula>'LISTE ENGAGES'!H9</calculatedColumnFormula>
    </tableColumn>
    <tableColumn id="7" name="LIC J2" dataDxfId="2">
      <calculatedColumnFormula>'LISTE ENGAGES'!I9</calculatedColumnFormula>
    </tableColumn>
    <tableColumn id="8" name="club J2" dataDxfId="1">
      <calculatedColumnFormula>'LISTE ENGAGES'!J9</calculatedColumnFormula>
    </tableColumn>
    <tableColumn id="9" name="RA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C7:I18"/>
  <sheetViews>
    <sheetView workbookViewId="0">
      <selection activeCell="I19" sqref="I19"/>
    </sheetView>
  </sheetViews>
  <sheetFormatPr baseColWidth="10" defaultRowHeight="15" x14ac:dyDescent="0.25"/>
  <cols>
    <col min="3" max="3" width="24" bestFit="1" customWidth="1"/>
  </cols>
  <sheetData>
    <row r="7" spans="3:9" x14ac:dyDescent="0.25">
      <c r="C7" t="s">
        <v>148</v>
      </c>
      <c r="E7">
        <v>2020</v>
      </c>
      <c r="G7" t="s">
        <v>149</v>
      </c>
      <c r="I7" t="s">
        <v>161</v>
      </c>
    </row>
    <row r="8" spans="3:9" x14ac:dyDescent="0.25">
      <c r="C8" t="s">
        <v>150</v>
      </c>
      <c r="E8">
        <v>2021</v>
      </c>
      <c r="G8" t="s">
        <v>151</v>
      </c>
      <c r="I8">
        <v>1</v>
      </c>
    </row>
    <row r="9" spans="3:9" x14ac:dyDescent="0.25">
      <c r="C9" t="s">
        <v>152</v>
      </c>
      <c r="E9">
        <v>2022</v>
      </c>
      <c r="G9" t="s">
        <v>153</v>
      </c>
      <c r="I9">
        <v>2</v>
      </c>
    </row>
    <row r="10" spans="3:9" x14ac:dyDescent="0.25">
      <c r="C10" t="s">
        <v>154</v>
      </c>
      <c r="E10">
        <v>2023</v>
      </c>
      <c r="I10">
        <v>3</v>
      </c>
    </row>
    <row r="11" spans="3:9" x14ac:dyDescent="0.25">
      <c r="C11" t="s">
        <v>155</v>
      </c>
      <c r="E11">
        <v>2024</v>
      </c>
      <c r="I11">
        <v>4</v>
      </c>
    </row>
    <row r="12" spans="3:9" x14ac:dyDescent="0.25">
      <c r="C12" t="s">
        <v>156</v>
      </c>
      <c r="I12">
        <v>5</v>
      </c>
    </row>
    <row r="13" spans="3:9" x14ac:dyDescent="0.25">
      <c r="C13" t="s">
        <v>157</v>
      </c>
      <c r="I13">
        <v>7</v>
      </c>
    </row>
    <row r="14" spans="3:9" x14ac:dyDescent="0.25">
      <c r="C14" t="s">
        <v>158</v>
      </c>
      <c r="I14">
        <v>9</v>
      </c>
    </row>
    <row r="15" spans="3:9" x14ac:dyDescent="0.25">
      <c r="C15" t="s">
        <v>159</v>
      </c>
      <c r="I15">
        <v>13</v>
      </c>
    </row>
    <row r="16" spans="3:9" x14ac:dyDescent="0.25">
      <c r="C16" t="s">
        <v>160</v>
      </c>
      <c r="I16">
        <v>17</v>
      </c>
    </row>
    <row r="17" spans="9:9" x14ac:dyDescent="0.25">
      <c r="I17">
        <v>25</v>
      </c>
    </row>
    <row r="18" spans="9:9" x14ac:dyDescent="0.25">
      <c r="I18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X70"/>
  <sheetViews>
    <sheetView zoomScale="70" zoomScaleNormal="70" workbookViewId="0">
      <selection activeCell="R17" sqref="R17"/>
    </sheetView>
  </sheetViews>
  <sheetFormatPr baseColWidth="10" defaultRowHeight="15" x14ac:dyDescent="0.25"/>
  <cols>
    <col min="1" max="1" width="11.42578125" style="90"/>
    <col min="3" max="3" width="30.7109375" customWidth="1"/>
    <col min="4" max="4" width="5.42578125" style="127" bestFit="1" customWidth="1"/>
    <col min="5" max="5" width="6.140625" style="91" bestFit="1" customWidth="1"/>
    <col min="6" max="6" width="17.28515625" style="92" bestFit="1" customWidth="1"/>
    <col min="8" max="8" width="31" customWidth="1"/>
    <col min="9" max="9" width="11.42578125" style="93"/>
    <col min="10" max="10" width="8" customWidth="1"/>
    <col min="11" max="11" width="31" customWidth="1"/>
    <col min="12" max="12" width="8.42578125" style="147" customWidth="1"/>
    <col min="13" max="13" width="24.85546875" customWidth="1"/>
    <col min="14" max="14" width="10.140625" customWidth="1"/>
    <col min="15" max="15" width="26.28515625" customWidth="1"/>
    <col min="16" max="16" width="7.85546875" customWidth="1"/>
    <col min="17" max="17" width="25.7109375" customWidth="1"/>
    <col min="18" max="18" width="26.5703125" customWidth="1"/>
    <col min="19" max="20" width="17.140625" customWidth="1"/>
    <col min="21" max="21" width="3.28515625" bestFit="1" customWidth="1"/>
    <col min="22" max="22" width="2.7109375" bestFit="1" customWidth="1"/>
    <col min="23" max="23" width="2.28515625" bestFit="1" customWidth="1"/>
    <col min="24" max="24" width="3.7109375" bestFit="1" customWidth="1"/>
    <col min="25" max="25" width="2.28515625" bestFit="1" customWidth="1"/>
    <col min="26" max="26" width="5.42578125" bestFit="1" customWidth="1"/>
  </cols>
  <sheetData>
    <row r="1" spans="1:17" x14ac:dyDescent="0.25">
      <c r="F1" s="260" t="str">
        <f>IF('LISTE ENGAGES'!R3="",'LISTE ENGAGES'!Q3,'LISTE ENGAGES'!R3)</f>
        <v>APPELATION TOURNOI</v>
      </c>
      <c r="G1" s="261"/>
      <c r="H1" s="261"/>
      <c r="I1" s="261"/>
      <c r="J1" s="261"/>
      <c r="K1" s="261"/>
      <c r="L1" s="261"/>
      <c r="M1" s="261"/>
      <c r="N1" s="267" t="str">
        <f>IF('LISTE ENGAGES'!R10="",'LISTE ENGAGES'!Q10,'LISTE ENGAGES'!R10)</f>
        <v>ORGANISATEUR</v>
      </c>
      <c r="O1" s="268"/>
    </row>
    <row r="2" spans="1:17" x14ac:dyDescent="0.25">
      <c r="F2" s="262"/>
      <c r="G2" s="263"/>
      <c r="H2" s="263"/>
      <c r="I2" s="263"/>
      <c r="J2" s="263"/>
      <c r="K2" s="263"/>
      <c r="L2" s="263"/>
      <c r="M2" s="263"/>
      <c r="N2" s="269"/>
      <c r="O2" s="270"/>
    </row>
    <row r="3" spans="1:17" x14ac:dyDescent="0.25">
      <c r="F3" s="262"/>
      <c r="G3" s="263"/>
      <c r="H3" s="263"/>
      <c r="I3" s="263"/>
      <c r="J3" s="263"/>
      <c r="K3" s="263"/>
      <c r="L3" s="263"/>
      <c r="M3" s="263"/>
      <c r="N3" s="269"/>
      <c r="O3" s="270"/>
    </row>
    <row r="4" spans="1:17" ht="19.5" thickBot="1" x14ac:dyDescent="0.35">
      <c r="F4" s="264" t="str">
        <f>IF('LISTE ENGAGES'!R4="",'LISTE ENGAGES'!Q4,'LISTE ENGAGES'!R4)</f>
        <v>LIEU</v>
      </c>
      <c r="G4" s="265"/>
      <c r="H4" s="265"/>
      <c r="I4" s="265"/>
      <c r="J4" s="266" t="str">
        <f>IF('LISTE ENGAGES'!R6="","DATE",CONCATENATE('LISTE ENGAGES'!R7,"-",'LISTE ENGAGES'!R8,"/",'LISTE ENGAGES'!R6))</f>
        <v>DATE</v>
      </c>
      <c r="K4" s="266"/>
      <c r="L4" s="266" t="str">
        <f>IF('LISTE ENGAGES'!R9="",'LISTE ENGAGES'!Q9,'LISTE ENGAGES'!R9)</f>
        <v>GENRE</v>
      </c>
      <c r="M4" s="266"/>
      <c r="N4" s="271"/>
      <c r="O4" s="272"/>
    </row>
    <row r="5" spans="1:17" ht="16.5" thickBot="1" x14ac:dyDescent="0.3">
      <c r="F5" s="252" t="str">
        <f>IF('LISTE ENGAGES'!R5="",'LISTE ENGAGES'!Q5,'LISTE ENGAGES'!R5)</f>
        <v>TYPE</v>
      </c>
      <c r="G5" s="253"/>
      <c r="H5" s="253"/>
      <c r="I5" s="253"/>
      <c r="J5" s="253"/>
      <c r="K5" s="253"/>
      <c r="L5" s="253"/>
      <c r="M5" s="253"/>
      <c r="N5" s="254"/>
      <c r="O5" s="255"/>
    </row>
    <row r="6" spans="1:17" ht="15.75" thickBot="1" x14ac:dyDescent="0.3">
      <c r="F6" s="256" t="s">
        <v>50</v>
      </c>
      <c r="G6" s="257"/>
      <c r="H6" s="257"/>
      <c r="I6" s="257"/>
      <c r="J6" s="257"/>
      <c r="K6" s="257"/>
      <c r="L6" s="257"/>
      <c r="M6" s="257"/>
      <c r="N6" s="258"/>
      <c r="O6" s="259"/>
    </row>
    <row r="9" spans="1:17" ht="15.75" thickBot="1" x14ac:dyDescent="0.3"/>
    <row r="10" spans="1:17" ht="15.75" thickBot="1" x14ac:dyDescent="0.3">
      <c r="C10" s="94" t="s">
        <v>51</v>
      </c>
      <c r="F10" s="94" t="s">
        <v>52</v>
      </c>
      <c r="H10" s="94" t="s">
        <v>53</v>
      </c>
      <c r="J10" s="95"/>
      <c r="K10" s="94" t="s">
        <v>54</v>
      </c>
      <c r="L10" s="146"/>
      <c r="M10" s="94" t="s">
        <v>55</v>
      </c>
      <c r="N10" s="95"/>
      <c r="O10" s="94" t="s">
        <v>56</v>
      </c>
      <c r="P10" s="95"/>
      <c r="Q10" s="94" t="s">
        <v>48</v>
      </c>
    </row>
    <row r="12" spans="1:17" ht="15.75" thickBot="1" x14ac:dyDescent="0.3">
      <c r="C12" s="96"/>
      <c r="D12" s="56"/>
    </row>
    <row r="13" spans="1:17" ht="15.75" thickBot="1" x14ac:dyDescent="0.3">
      <c r="C13" s="97"/>
      <c r="D13" s="143" t="str">
        <f>CONCATENATE(B14,"/",B17)</f>
        <v>T1/T24</v>
      </c>
      <c r="E13" s="98" t="s">
        <v>57</v>
      </c>
      <c r="F13" s="99" t="str">
        <f>IF('SCORE 24 PRINC'!K8='SCORE 24 PRINC'!M8,"",CONCATENATE('SCORE 24 PRINC'!K8," / ",'SCORE 24 PRINC'!M8,"   (",'SCORE 24 PRINC'!N8," : ",'SCORE 24 PRINC'!O8,")"," (",'SCORE 24 PRINC'!P8," : ",'SCORE 24 PRINC'!Q8,")"," (",'SCORE 24 PRINC'!R8," : ",'SCORE 24 PRINC'!S8,")"))</f>
        <v/>
      </c>
      <c r="G13">
        <v>1</v>
      </c>
      <c r="H13" s="205" t="str">
        <f>IF('SCORE 24 PRINC'!AJ8="","",'SCORE 24 PRINC'!AJ8)</f>
        <v/>
      </c>
      <c r="J13" s="104"/>
      <c r="K13" s="92" t="str">
        <f>H13</f>
        <v/>
      </c>
      <c r="L13" s="148"/>
    </row>
    <row r="14" spans="1:17" ht="15.75" thickBot="1" x14ac:dyDescent="0.3">
      <c r="A14" s="101"/>
      <c r="B14" s="99" t="s">
        <v>58</v>
      </c>
      <c r="C14" s="201" t="str">
        <f>CONCATENATE('EMARG M Tableau PRIN'!C9," / ",'EMARG M Tableau PRIN'!E9)</f>
        <v>T / 1</v>
      </c>
      <c r="D14" s="143" t="str">
        <f>CONCATENATE(B15,"/",B16)</f>
        <v>T12/T13</v>
      </c>
      <c r="E14" s="98" t="s">
        <v>92</v>
      </c>
      <c r="F14" s="99" t="str">
        <f>IF('SCORE 24 PRINC'!K14='SCORE 24 PRINC'!M14,"",CONCATENATE('SCORE 24 PRINC'!K14," / ",'SCORE 24 PRINC'!M14,"   (",'SCORE 24 PRINC'!N14," : ",'SCORE 24 PRINC'!O14,")"," (",'SCORE 24 PRINC'!P14," : ",'SCORE 24 PRINC'!Q14,")"," (",'SCORE 24 PRINC'!R14," : ",'SCORE 24 PRINC'!S14,")"))</f>
        <v/>
      </c>
      <c r="G14">
        <v>2</v>
      </c>
      <c r="H14" s="205" t="str">
        <f>IF('SCORE 24 PRINC'!AJ9="","",'SCORE 24 PRINC'!AJ9)</f>
        <v/>
      </c>
      <c r="J14" s="104"/>
      <c r="K14" s="103" t="s">
        <v>60</v>
      </c>
      <c r="L14" s="146"/>
      <c r="M14" s="92" t="str">
        <f>'SCORE 24 PRINC'!T44</f>
        <v/>
      </c>
    </row>
    <row r="15" spans="1:17" ht="15.75" thickBot="1" x14ac:dyDescent="0.3">
      <c r="A15" s="101" t="s">
        <v>61</v>
      </c>
      <c r="B15" s="99" t="s">
        <v>107</v>
      </c>
      <c r="C15" s="201" t="str">
        <f>CONCATENATE('EMARG M Tableau PRIN'!C20," / ",'EMARG M Tableau PRIN'!E20)</f>
        <v>T / 12</v>
      </c>
      <c r="D15" s="143" t="str">
        <f>CONCATENATE(B15,"/",B17)</f>
        <v>T12/T24</v>
      </c>
      <c r="E15" s="98" t="s">
        <v>122</v>
      </c>
      <c r="F15" s="99" t="str">
        <f>IF('SCORE 24 PRINC'!K20='SCORE 24 PRINC'!M20,"",CONCATENATE('SCORE 24 PRINC'!K20," / ",'SCORE 24 PRINC'!M20,"   (",'SCORE 24 PRINC'!N20," : ",'SCORE 24 PRINC'!O20,")"," (",'SCORE 24 PRINC'!P20," : ",'SCORE 24 PRINC'!Q20,")"," (",'SCORE 24 PRINC'!R20," : ",'SCORE 24 PRINC'!S20,")"))</f>
        <v/>
      </c>
      <c r="G15">
        <v>3</v>
      </c>
      <c r="H15" s="205" t="str">
        <f>IF('SCORE 24 PRINC'!AJ10="","",'SCORE 24 PRINC'!AJ10)</f>
        <v/>
      </c>
      <c r="J15" s="104"/>
      <c r="K15" s="129" t="s">
        <v>171</v>
      </c>
      <c r="L15" s="149"/>
      <c r="M15" s="103" t="str">
        <f>IF('SCORE 24 PRINC'!K44='SCORE 24 PRINC'!M44,"",CONCATENATE('SCORE 24 PRINC'!K44," / ",'SCORE 24 PRINC'!M44,"   (",'SCORE 24 PRINC'!N44," : ",'SCORE 24 PRINC'!O44,")"," (",'SCORE 24 PRINC'!P44," : ",'SCORE 24 PRINC'!Q44,")"," (",'SCORE 24 PRINC'!R44," : ",'SCORE 24 PRINC'!S44,")"))</f>
        <v/>
      </c>
      <c r="N15" s="104"/>
      <c r="O15" s="104"/>
      <c r="P15" s="104"/>
    </row>
    <row r="16" spans="1:17" x14ac:dyDescent="0.25">
      <c r="A16" s="101"/>
      <c r="B16" s="99" t="s">
        <v>97</v>
      </c>
      <c r="C16" s="201" t="str">
        <f>CONCATENATE('EMARG M Tableau PRIN'!C21," / ",'EMARG M Tableau PRIN'!E21)</f>
        <v>T / 13</v>
      </c>
      <c r="D16" s="143" t="str">
        <f>CONCATENATE(B14,"/",B16)</f>
        <v>T1/T13</v>
      </c>
      <c r="E16" s="98" t="s">
        <v>73</v>
      </c>
      <c r="F16" s="99" t="str">
        <f>IF('SCORE 24 PRINC'!K26='SCORE 24 PRINC'!M26,"",CONCATENATE('SCORE 24 PRINC'!K26," / ",'SCORE 24 PRINC'!M26,"   (",'SCORE 24 PRINC'!N26," : ",'SCORE 24 PRINC'!O26,")"," (",'SCORE 24 PRINC'!P26," : ",'SCORE 24 PRINC'!Q26,")"," (",'SCORE 24 PRINC'!R26," : ",'SCORE 24 PRINC'!S26,")"))</f>
        <v/>
      </c>
      <c r="G16">
        <v>4</v>
      </c>
      <c r="H16" s="205" t="str">
        <f>IF('SCORE 24 PRINC'!AJ11="","",'SCORE 24 PRINC'!AJ11)</f>
        <v/>
      </c>
      <c r="I16" s="109"/>
      <c r="J16" s="110"/>
      <c r="K16" s="206" t="str">
        <f>IF('SCORE 24 PRINC'!J44="","",'SCORE 24 PRINC'!J44)</f>
        <v/>
      </c>
      <c r="L16" s="146"/>
      <c r="M16" s="111"/>
      <c r="N16" s="104"/>
      <c r="O16" s="104"/>
      <c r="P16" s="104"/>
    </row>
    <row r="17" spans="1:17" x14ac:dyDescent="0.25">
      <c r="A17" s="101"/>
      <c r="B17" s="99" t="s">
        <v>137</v>
      </c>
      <c r="C17" s="201" t="str">
        <f>CONCATENATE('EMARG M Tableau PRIN'!C32," / ",'EMARG M Tableau PRIN'!E32)</f>
        <v>T / 24</v>
      </c>
      <c r="D17" s="143" t="str">
        <f>CONCATENATE(B16,"/",B17)</f>
        <v>T13/T24</v>
      </c>
      <c r="E17" s="98" t="s">
        <v>108</v>
      </c>
      <c r="F17" s="99" t="str">
        <f>IF('SCORE 24 PRINC'!K32='SCORE 24 PRINC'!M32,"",CONCATENATE('SCORE 24 PRINC'!K32," / ",'SCORE 24 PRINC'!M32,"   (",'SCORE 24 PRINC'!N32," : ",'SCORE 24 PRINC'!O32,")"," (",'SCORE 24 PRINC'!P32," : ",'SCORE 24 PRINC'!Q32,")"," (",'SCORE 24 PRINC'!R32," : ",'SCORE 24 PRINC'!S32,")"))</f>
        <v/>
      </c>
      <c r="H17" s="92"/>
      <c r="I17" s="109"/>
      <c r="J17" s="104"/>
      <c r="K17" s="112"/>
      <c r="L17" s="146"/>
      <c r="M17" s="111"/>
      <c r="N17" s="104"/>
      <c r="O17" s="104"/>
      <c r="P17" s="104"/>
    </row>
    <row r="18" spans="1:17" ht="15.75" thickBot="1" x14ac:dyDescent="0.3">
      <c r="B18" s="99"/>
      <c r="C18" s="202"/>
      <c r="D18" s="143" t="str">
        <f>CONCATENATE(B14,"/",B15)</f>
        <v>T1/T12</v>
      </c>
      <c r="E18" s="98" t="s">
        <v>136</v>
      </c>
      <c r="F18" s="99" t="str">
        <f>IF('SCORE 24 PRINC'!K38='SCORE 24 PRINC'!M38,"",CONCATENATE('SCORE 24 PRINC'!K38," / ",'SCORE 24 PRINC'!M38,"   (",'SCORE 24 PRINC'!N38," : ",'SCORE 24 PRINC'!O38,")"," (",'SCORE 24 PRINC'!P38," : ",'SCORE 24 PRINC'!Q38,")"," (",'SCORE 24 PRINC'!R38," : ",'SCORE 24 PRINC'!S38,")"))</f>
        <v/>
      </c>
      <c r="H18" s="92"/>
      <c r="I18" s="114"/>
      <c r="J18" s="104"/>
      <c r="K18" s="104"/>
      <c r="L18" s="146"/>
      <c r="M18" s="115" t="s">
        <v>129</v>
      </c>
      <c r="N18" s="116"/>
      <c r="O18" s="206" t="str">
        <f>'SCORE 24 PRINC'!T52</f>
        <v/>
      </c>
      <c r="P18" s="104"/>
    </row>
    <row r="19" spans="1:17" ht="15.75" thickBot="1" x14ac:dyDescent="0.3">
      <c r="B19" s="99"/>
      <c r="C19" s="203"/>
      <c r="D19" s="143"/>
      <c r="E19" s="118"/>
      <c r="F19" s="99"/>
      <c r="H19" s="92"/>
      <c r="I19" s="114"/>
      <c r="J19" s="104"/>
      <c r="K19" s="104"/>
      <c r="L19" s="146"/>
      <c r="M19" s="104"/>
      <c r="N19" s="107"/>
      <c r="O19" s="103" t="str">
        <f>IF('SCORE 24 PRINC'!K52='SCORE 24 PRINC'!M52,"",CONCATENATE('SCORE 24 PRINC'!K52," / ",'SCORE 24 PRINC'!M52,"   (",'SCORE 24 PRINC'!N52," : ",'SCORE 24 PRINC'!O52,")"," (",'SCORE 24 PRINC'!P52," : ",'SCORE 24 PRINC'!Q52,")"," (",'SCORE 24 PRINC'!R52," : ",'SCORE 24 PRINC'!S52,")"))</f>
        <v/>
      </c>
      <c r="P19" s="104"/>
    </row>
    <row r="20" spans="1:17" x14ac:dyDescent="0.25">
      <c r="B20" s="99"/>
      <c r="C20" s="204"/>
      <c r="D20" s="143" t="str">
        <f>CONCATENATE(B21,"/",B24)</f>
        <v>T2/T23</v>
      </c>
      <c r="E20" s="98" t="s">
        <v>59</v>
      </c>
      <c r="F20" s="99" t="str">
        <f>IF('SCORE 24 PRINC'!K9='SCORE 24 PRINC'!M9,"",CONCATENATE('SCORE 24 PRINC'!K9," / ",'SCORE 24 PRINC'!M9,"   (",'SCORE 24 PRINC'!N9," : ",'SCORE 24 PRINC'!O9,")"," (",'SCORE 24 PRINC'!P9," : ",'SCORE 24 PRINC'!Q9,")"," (",'SCORE 24 PRINC'!R9," : ",'SCORE 24 PRINC'!S9,")"))</f>
        <v/>
      </c>
      <c r="G20">
        <v>1</v>
      </c>
      <c r="H20" s="205" t="str">
        <f>IF('SCORE 24 PRINC'!AJ13="","",'SCORE 24 PRINC'!AJ13)</f>
        <v/>
      </c>
      <c r="I20" s="114"/>
      <c r="J20" s="104"/>
      <c r="K20" s="104"/>
      <c r="L20" s="146"/>
      <c r="M20" s="104"/>
      <c r="N20" s="120"/>
      <c r="O20" s="111"/>
      <c r="P20" s="104"/>
    </row>
    <row r="21" spans="1:17" ht="15.75" thickBot="1" x14ac:dyDescent="0.3">
      <c r="A21" s="101"/>
      <c r="B21" s="99" t="s">
        <v>69</v>
      </c>
      <c r="C21" s="201" t="str">
        <f>CONCATENATE('EMARG M Tableau PRIN'!C10," / ",'EMARG M Tableau PRIN'!E10)</f>
        <v>T / 2</v>
      </c>
      <c r="D21" s="143" t="str">
        <f>CONCATENATE(B22,"/",B23)</f>
        <v>T11/T14</v>
      </c>
      <c r="E21" s="98" t="s">
        <v>94</v>
      </c>
      <c r="F21" s="99" t="str">
        <f>IF('SCORE 24 PRINC'!K15='SCORE 24 PRINC'!M15,"",CONCATENATE('SCORE 24 PRINC'!K15," / ",'SCORE 24 PRINC'!M15,"   (",'SCORE 24 PRINC'!N15," : ",'SCORE 24 PRINC'!O15,")"," (",'SCORE 24 PRINC'!P15," : ",'SCORE 24 PRINC'!Q15,")"," (",'SCORE 24 PRINC'!R15," : ",'SCORE 24 PRINC'!S15,")"))</f>
        <v/>
      </c>
      <c r="G21">
        <v>2</v>
      </c>
      <c r="H21" s="205" t="str">
        <f>IF('SCORE 24 PRINC'!AJ14="","",'SCORE 24 PRINC'!AJ14)</f>
        <v/>
      </c>
      <c r="I21" s="114"/>
      <c r="J21" s="104"/>
      <c r="K21" s="92" t="str">
        <f>H21</f>
        <v/>
      </c>
      <c r="L21" s="148"/>
      <c r="M21" s="104"/>
      <c r="N21" s="120"/>
      <c r="O21" s="111"/>
      <c r="P21" s="104"/>
    </row>
    <row r="22" spans="1:17" ht="15.75" thickBot="1" x14ac:dyDescent="0.3">
      <c r="A22" s="101" t="s">
        <v>71</v>
      </c>
      <c r="B22" s="99" t="s">
        <v>118</v>
      </c>
      <c r="C22" s="201" t="str">
        <f>CONCATENATE('EMARG M Tableau PRIN'!C19," / ",'EMARG M Tableau PRIN'!E19)</f>
        <v>T / 11</v>
      </c>
      <c r="D22" s="143" t="str">
        <f>CONCATENATE(B22,"/",B24)</f>
        <v>T11/T23</v>
      </c>
      <c r="E22" s="98" t="s">
        <v>125</v>
      </c>
      <c r="F22" s="99" t="str">
        <f>IF('SCORE 24 PRINC'!K21='SCORE 24 PRINC'!M21,"",CONCATENATE('SCORE 24 PRINC'!K21," / ",'SCORE 24 PRINC'!M21,"   (",'SCORE 24 PRINC'!N21," : ",'SCORE 24 PRINC'!O21,")"," (",'SCORE 24 PRINC'!P21," : ",'SCORE 24 PRINC'!Q21,")"," (",'SCORE 24 PRINC'!R21," : ",'SCORE 24 PRINC'!S21,")"))</f>
        <v/>
      </c>
      <c r="G22">
        <v>3</v>
      </c>
      <c r="H22" s="205" t="str">
        <f>IF('SCORE 24 PRINC'!AJ15="","",'SCORE 24 PRINC'!AJ15)</f>
        <v/>
      </c>
      <c r="I22" s="109"/>
      <c r="J22" s="110"/>
      <c r="K22" s="108" t="s">
        <v>86</v>
      </c>
      <c r="L22" s="150"/>
      <c r="M22" s="121"/>
      <c r="N22" s="120"/>
      <c r="O22" s="111"/>
      <c r="P22" s="104"/>
    </row>
    <row r="23" spans="1:17" ht="15.75" thickBot="1" x14ac:dyDescent="0.3">
      <c r="A23" s="101"/>
      <c r="B23" s="99" t="s">
        <v>83</v>
      </c>
      <c r="C23" s="201" t="str">
        <f>CONCATENATE('EMARG M Tableau PRIN'!C22," / ",'EMARG M Tableau PRIN'!E22)</f>
        <v>T / 14</v>
      </c>
      <c r="D23" s="143" t="str">
        <f>CONCATENATE(B21,"/",B23)</f>
        <v>T2/T14</v>
      </c>
      <c r="E23" s="98" t="s">
        <v>76</v>
      </c>
      <c r="F23" s="99" t="str">
        <f>IF('SCORE 24 PRINC'!K27='SCORE 24 PRINC'!M27,"",CONCATENATE('SCORE 24 PRINC'!K27," / ",'SCORE 24 PRINC'!M27,"   (",'SCORE 24 PRINC'!N27," : ",'SCORE 24 PRINC'!O27,")"," (",'SCORE 24 PRINC'!P27," : ",'SCORE 24 PRINC'!Q27,")"," (",'SCORE 24 PRINC'!R27," : ",'SCORE 24 PRINC'!S27,")"))</f>
        <v/>
      </c>
      <c r="G23">
        <v>4</v>
      </c>
      <c r="H23" s="205" t="str">
        <f>IF('SCORE 24 PRINC'!AJ16="","",'SCORE 24 PRINC'!AJ16)</f>
        <v/>
      </c>
      <c r="I23" s="114"/>
      <c r="J23" s="104"/>
      <c r="K23" s="122" t="s">
        <v>163</v>
      </c>
      <c r="L23" s="146"/>
      <c r="M23" s="92" t="str">
        <f>'SCORE 24 PRINC'!T45</f>
        <v/>
      </c>
      <c r="O23" s="111"/>
      <c r="P23" s="104"/>
    </row>
    <row r="24" spans="1:17" ht="15.75" thickBot="1" x14ac:dyDescent="0.3">
      <c r="A24" s="101"/>
      <c r="B24" s="99" t="s">
        <v>89</v>
      </c>
      <c r="C24" s="201" t="str">
        <f>CONCATENATE('EMARG M Tableau PRIN'!C31," / ",'EMARG M Tableau PRIN'!E31)</f>
        <v>T / 23</v>
      </c>
      <c r="D24" s="143" t="str">
        <f>CONCATENATE(B23,"/",B24)</f>
        <v>T14/T23</v>
      </c>
      <c r="E24" s="98" t="s">
        <v>110</v>
      </c>
      <c r="F24" s="99" t="str">
        <f>IF('SCORE 24 PRINC'!K33='SCORE 24 PRINC'!M33,"",CONCATENATE('SCORE 24 PRINC'!K33," / ",'SCORE 24 PRINC'!M33,"   (",'SCORE 24 PRINC'!N33," : ",'SCORE 24 PRINC'!O33,")"," (",'SCORE 24 PRINC'!P33," : ",'SCORE 24 PRINC'!Q33,")"," (",'SCORE 24 PRINC'!R33," : ",'SCORE 24 PRINC'!S33,")"))</f>
        <v/>
      </c>
      <c r="H24" s="92"/>
      <c r="I24" s="114"/>
      <c r="J24" s="104"/>
      <c r="K24" s="92" t="str">
        <f>H49</f>
        <v/>
      </c>
      <c r="L24" s="148"/>
      <c r="M24" s="99" t="str">
        <f>IF('SCORE 24 PRINC'!K45='SCORE 24 PRINC'!M45,"",CONCATENATE('SCORE 24 PRINC'!K45," / ",'SCORE 24 PRINC'!M45,"   (",'SCORE 24 PRINC'!N45," : ",'SCORE 24 PRINC'!O45,")"," (",'SCORE 24 PRINC'!P45," : ",'SCORE 24 PRINC'!Q45,")"," (",'SCORE 24 PRINC'!R45," : ",'SCORE 24 PRINC'!S45,")"))</f>
        <v/>
      </c>
      <c r="O24" s="115" t="s">
        <v>66</v>
      </c>
      <c r="P24" s="116"/>
      <c r="Q24" s="92" t="str">
        <f>'SCORE 24 PRINC'!T56</f>
        <v/>
      </c>
    </row>
    <row r="25" spans="1:17" ht="15.75" thickBot="1" x14ac:dyDescent="0.3">
      <c r="B25" s="99"/>
      <c r="C25" s="202"/>
      <c r="D25" s="143" t="str">
        <f>CONCATENATE(B21,"/",B22)</f>
        <v>T2/T11</v>
      </c>
      <c r="E25" s="98" t="s">
        <v>138</v>
      </c>
      <c r="F25" s="99" t="str">
        <f>IF('SCORE 24 PRINC'!K39='SCORE 24 PRINC'!M39,"",CONCATENATE('SCORE 24 PRINC'!K39," / ",'SCORE 24 PRINC'!M39,"   (",'SCORE 24 PRINC'!N39," : ",'SCORE 24 PRINC'!O39,")"," (",'SCORE 24 PRINC'!P39," : ",'SCORE 24 PRINC'!Q39,")"," (",'SCORE 24 PRINC'!R39," : ",'SCORE 24 PRINC'!S39,")"))</f>
        <v/>
      </c>
      <c r="H25" s="92"/>
      <c r="I25" s="114"/>
      <c r="J25" s="104"/>
      <c r="L25" s="148"/>
      <c r="O25" s="111"/>
      <c r="P25" s="123"/>
      <c r="Q25" s="103" t="str">
        <f>IF('SCORE 24 PRINC'!K56='SCORE 24 PRINC'!M56,"",CONCATENATE('SCORE 24 PRINC'!K56," / ",'SCORE 24 PRINC'!M56,"   (",'SCORE 24 PRINC'!N56," : ",'SCORE 24 PRINC'!O56,")"," (",'SCORE 24 PRINC'!P56," : ",'SCORE 24 PRINC'!Q56,")"," (",'SCORE 24 PRINC'!R56," : ",'SCORE 24 PRINC'!S56,")"))</f>
        <v/>
      </c>
    </row>
    <row r="26" spans="1:17" ht="15.75" thickBot="1" x14ac:dyDescent="0.3">
      <c r="B26" s="99"/>
      <c r="C26" s="203"/>
      <c r="D26" s="143"/>
      <c r="E26" s="118"/>
      <c r="F26" s="99"/>
      <c r="H26" s="92"/>
      <c r="I26" s="114"/>
      <c r="J26" s="104"/>
      <c r="K26" s="92" t="str">
        <f>H28</f>
        <v/>
      </c>
      <c r="L26" s="148"/>
      <c r="O26" s="111"/>
      <c r="P26" s="104"/>
      <c r="Q26" s="111"/>
    </row>
    <row r="27" spans="1:17" ht="15.75" thickBot="1" x14ac:dyDescent="0.3">
      <c r="B27" s="99"/>
      <c r="C27" s="204"/>
      <c r="D27" s="143" t="str">
        <f>CONCATENATE(B28,"/",B31)</f>
        <v>T3/T22</v>
      </c>
      <c r="E27" s="98" t="s">
        <v>68</v>
      </c>
      <c r="F27" s="99" t="str">
        <f>IF('SCORE 24 PRINC'!K10='SCORE 24 PRINC'!M10,"",CONCATENATE('SCORE 24 PRINC'!K10," / ",'SCORE 24 PRINC'!M10,"   (",'SCORE 24 PRINC'!N10," : ",'SCORE 24 PRINC'!O10,")"," (",'SCORE 24 PRINC'!P10," : ",'SCORE 24 PRINC'!Q10,")"," (",'SCORE 24 PRINC'!R10," : ",'SCORE 24 PRINC'!S10,")"))</f>
        <v/>
      </c>
      <c r="G27">
        <v>1</v>
      </c>
      <c r="H27" s="205" t="str">
        <f>IF('SCORE 24 PRINC'!AJ18="","",'SCORE 24 PRINC'!AJ18)</f>
        <v/>
      </c>
      <c r="I27" s="114"/>
      <c r="J27" s="104"/>
      <c r="K27" s="103" t="s">
        <v>123</v>
      </c>
      <c r="L27" s="146"/>
      <c r="M27" s="92" t="str">
        <f>'SCORE 24 PRINC'!T46</f>
        <v/>
      </c>
      <c r="O27" s="111"/>
      <c r="P27" s="104"/>
      <c r="Q27" s="111"/>
    </row>
    <row r="28" spans="1:17" ht="15.75" thickBot="1" x14ac:dyDescent="0.3">
      <c r="A28" s="101"/>
      <c r="B28" s="99" t="s">
        <v>80</v>
      </c>
      <c r="C28" s="201" t="str">
        <f>CONCATENATE('EMARG M Tableau PRIN'!C11," / ",'EMARG M Tableau PRIN'!E11)</f>
        <v>T / 3</v>
      </c>
      <c r="D28" s="143" t="str">
        <f>CONCATENATE(B29,"/",B30)</f>
        <v>T10/T15</v>
      </c>
      <c r="E28" s="98" t="s">
        <v>103</v>
      </c>
      <c r="F28" s="99" t="str">
        <f>IF('SCORE 24 PRINC'!K16='SCORE 24 PRINC'!M16,"",CONCATENATE('SCORE 24 PRINC'!K16," / ",'SCORE 24 PRINC'!M16,"   (",'SCORE 24 PRINC'!N16," : ",'SCORE 24 PRINC'!O16,")"," (",'SCORE 24 PRINC'!P16," : ",'SCORE 24 PRINC'!Q16,")"," (",'SCORE 24 PRINC'!R16," : ",'SCORE 24 PRINC'!S16,")"))</f>
        <v/>
      </c>
      <c r="G28">
        <v>2</v>
      </c>
      <c r="H28" s="205" t="str">
        <f>IF('SCORE 24 PRINC'!AJ19="","",'SCORE 24 PRINC'!AJ19)</f>
        <v/>
      </c>
      <c r="I28" s="114"/>
      <c r="J28" s="104"/>
      <c r="K28" s="129" t="s">
        <v>164</v>
      </c>
      <c r="L28" s="149"/>
      <c r="M28" s="103" t="str">
        <f>IF('SCORE 24 PRINC'!K46='SCORE 24 PRINC'!M46,"",CONCATENATE('SCORE 24 PRINC'!K46," / ",'SCORE 24 PRINC'!M46,"   (",'SCORE 24 PRINC'!N46," : ",'SCORE 24 PRINC'!O46,")"," (",'SCORE 24 PRINC'!P46," : ",'SCORE 24 PRINC'!Q46,")"," (",'SCORE 24 PRINC'!R46," : ",'SCORE 24 PRINC'!S46,")"))</f>
        <v/>
      </c>
      <c r="N28" s="120"/>
      <c r="O28" s="111"/>
      <c r="P28" s="104"/>
      <c r="Q28" s="111"/>
    </row>
    <row r="29" spans="1:17" x14ac:dyDescent="0.25">
      <c r="A29" s="101" t="s">
        <v>82</v>
      </c>
      <c r="B29" s="99" t="s">
        <v>126</v>
      </c>
      <c r="C29" s="201" t="str">
        <f>CONCATENATE('EMARG M Tableau PRIN'!C18," / ",'EMARG M Tableau PRIN'!E18)</f>
        <v>T / 10</v>
      </c>
      <c r="D29" s="143" t="str">
        <f>CONCATENATE(B29,"/",B31)</f>
        <v>T10/T22</v>
      </c>
      <c r="E29" s="98" t="s">
        <v>132</v>
      </c>
      <c r="F29" s="99" t="str">
        <f>IF('SCORE 24 PRINC'!K22='SCORE 24 PRINC'!M22,"",CONCATENATE('SCORE 24 PRINC'!K22," / ",'SCORE 24 PRINC'!M22,"   (",'SCORE 24 PRINC'!N22," : ",'SCORE 24 PRINC'!O22,")"," (",'SCORE 24 PRINC'!P22," : ",'SCORE 24 PRINC'!Q22,")"," (",'SCORE 24 PRINC'!R22," : ",'SCORE 24 PRINC'!S22,")"))</f>
        <v/>
      </c>
      <c r="G29">
        <v>3</v>
      </c>
      <c r="H29" s="205" t="str">
        <f>IF('SCORE 24 PRINC'!AJ20="","",'SCORE 24 PRINC'!AJ20)</f>
        <v/>
      </c>
      <c r="I29" s="109"/>
      <c r="J29" s="110"/>
      <c r="K29" s="206" t="str">
        <f>H41</f>
        <v/>
      </c>
      <c r="L29" s="146"/>
      <c r="M29" s="111"/>
      <c r="N29" s="120"/>
      <c r="O29" s="111"/>
      <c r="P29" s="104"/>
      <c r="Q29" s="111"/>
    </row>
    <row r="30" spans="1:17" x14ac:dyDescent="0.25">
      <c r="A30" s="101"/>
      <c r="B30" s="99" t="s">
        <v>72</v>
      </c>
      <c r="C30" s="201" t="str">
        <f>CONCATENATE('EMARG M Tableau PRIN'!C23," / ",'EMARG M Tableau PRIN'!E23)</f>
        <v>T / 15</v>
      </c>
      <c r="D30" s="143" t="str">
        <f>CONCATENATE(B28,"/",B30)</f>
        <v>T3/T15</v>
      </c>
      <c r="E30" s="98" t="s">
        <v>84</v>
      </c>
      <c r="F30" s="99" t="str">
        <f>IF('SCORE 24 PRINC'!K28='SCORE 24 PRINC'!M28,"",CONCATENATE('SCORE 24 PRINC'!K28," / ",'SCORE 24 PRINC'!M28,"   (",'SCORE 24 PRINC'!N28," : ",'SCORE 24 PRINC'!O28,")"," (",'SCORE 24 PRINC'!P28," : ",'SCORE 24 PRINC'!Q28,")"," (",'SCORE 24 PRINC'!R28," : ",'SCORE 24 PRINC'!S28,")"))</f>
        <v/>
      </c>
      <c r="G30">
        <v>4</v>
      </c>
      <c r="H30" s="205" t="str">
        <f>IF('SCORE 24 PRINC'!AJ21="","",'SCORE 24 PRINC'!AJ21)</f>
        <v/>
      </c>
      <c r="I30" s="114"/>
      <c r="J30" s="104"/>
      <c r="K30" s="112"/>
      <c r="L30" s="146"/>
      <c r="M30" s="115" t="s">
        <v>130</v>
      </c>
      <c r="N30" s="124"/>
      <c r="O30" s="111"/>
      <c r="P30" s="104"/>
      <c r="Q30" s="111"/>
    </row>
    <row r="31" spans="1:17" ht="15.75" thickBot="1" x14ac:dyDescent="0.3">
      <c r="A31" s="101"/>
      <c r="B31" s="99" t="s">
        <v>120</v>
      </c>
      <c r="C31" s="201" t="str">
        <f>CONCATENATE('EMARG M Tableau PRIN'!C30," / ",'EMARG M Tableau PRIN'!E30)</f>
        <v>T / 22</v>
      </c>
      <c r="D31" s="143" t="str">
        <f>CONCATENATE(B30,"/",B31)</f>
        <v>T15/T22</v>
      </c>
      <c r="E31" s="98" t="s">
        <v>119</v>
      </c>
      <c r="F31" s="99" t="str">
        <f>IF('SCORE 24 PRINC'!K34='SCORE 24 PRINC'!M34,"",CONCATENATE('SCORE 24 PRINC'!K34," / ",'SCORE 24 PRINC'!M34,"   (",'SCORE 24 PRINC'!N34," : ",'SCORE 24 PRINC'!O34,")"," (",'SCORE 24 PRINC'!P34," : ",'SCORE 24 PRINC'!Q34,")"," (",'SCORE 24 PRINC'!R34," : ",'SCORE 24 PRINC'!S34,")"))</f>
        <v/>
      </c>
      <c r="H31" s="92"/>
      <c r="I31" s="114"/>
      <c r="J31" s="104"/>
      <c r="K31" s="104"/>
      <c r="L31" s="146"/>
      <c r="M31" s="111"/>
      <c r="N31" s="106"/>
      <c r="O31" s="125"/>
      <c r="P31" s="104"/>
      <c r="Q31" s="111"/>
    </row>
    <row r="32" spans="1:17" ht="15.75" thickBot="1" x14ac:dyDescent="0.3">
      <c r="B32" s="99"/>
      <c r="C32" s="202"/>
      <c r="D32" s="143" t="str">
        <f>CONCATENATE(B28,"/",B29)</f>
        <v>T3/T10</v>
      </c>
      <c r="E32" s="98" t="s">
        <v>144</v>
      </c>
      <c r="F32" s="99" t="str">
        <f>IF('SCORE 24 PRINC'!K40='SCORE 24 PRINC'!M40,"",CONCATENATE('SCORE 24 PRINC'!K40," / ",'SCORE 24 PRINC'!M40,"   (",'SCORE 24 PRINC'!N40," : ",'SCORE 24 PRINC'!O40,")"," (",'SCORE 24 PRINC'!P40," : ",'SCORE 24 PRINC'!Q40,")"," (",'SCORE 24 PRINC'!R40," : ",'SCORE 24 PRINC'!S40,")"))</f>
        <v/>
      </c>
      <c r="H32" s="92"/>
      <c r="I32" s="114"/>
      <c r="J32" s="104"/>
      <c r="K32" s="104"/>
      <c r="L32" s="146"/>
      <c r="M32" s="111"/>
      <c r="N32" s="104"/>
      <c r="O32" s="206" t="str">
        <f>'SCORE 24 PRINC'!T53</f>
        <v/>
      </c>
      <c r="P32" s="104"/>
      <c r="Q32" s="111"/>
    </row>
    <row r="33" spans="1:18" ht="15.75" thickBot="1" x14ac:dyDescent="0.3">
      <c r="B33" s="99"/>
      <c r="C33" s="203"/>
      <c r="D33" s="143"/>
      <c r="E33" s="118"/>
      <c r="F33" s="99"/>
      <c r="H33" s="92"/>
      <c r="I33" s="114"/>
      <c r="J33" s="104"/>
      <c r="K33" s="104"/>
      <c r="L33" s="146"/>
      <c r="M33" s="111"/>
      <c r="N33" s="104"/>
      <c r="O33" s="99" t="str">
        <f>IF('SCORE 24 PRINC'!K53='SCORE 24 PRINC'!M53,"",CONCATENATE('SCORE 24 PRINC'!K53," / ",'SCORE 24 PRINC'!M53,"   (",'SCORE 24 PRINC'!N53," : ",'SCORE 24 PRINC'!O53,")"," (",'SCORE 24 PRINC'!P53," : ",'SCORE 24 PRINC'!Q53,")"," (",'SCORE 24 PRINC'!R53," : ",'SCORE 24 PRINC'!S53,")"))</f>
        <v/>
      </c>
      <c r="P33" s="104"/>
      <c r="Q33" s="111"/>
    </row>
    <row r="34" spans="1:18" ht="15.75" thickBot="1" x14ac:dyDescent="0.3">
      <c r="B34" s="99"/>
      <c r="C34" s="204"/>
      <c r="D34" s="143" t="str">
        <f>CONCATENATE(B35,"/",B38)</f>
        <v>T4/T21</v>
      </c>
      <c r="E34" s="98" t="s">
        <v>70</v>
      </c>
      <c r="F34" s="99" t="str">
        <f>IF('SCORE 24 PRINC'!K11='SCORE 24 PRINC'!M11,"",CONCATENATE('SCORE 24 PRINC'!K11," / ",'SCORE 24 PRINC'!M11,"   (",'SCORE 24 PRINC'!N11," : ",'SCORE 24 PRINC'!O11,")"," (",'SCORE 24 PRINC'!P11," : ",'SCORE 24 PRINC'!Q11,")"," (",'SCORE 24 PRINC'!R11," : ",'SCORE 24 PRINC'!S11,")"))</f>
        <v/>
      </c>
      <c r="G34">
        <v>1</v>
      </c>
      <c r="H34" s="205" t="str">
        <f>IF('SCORE 24 PRINC'!AJ23="","",'SCORE 24 PRINC'!AJ23)</f>
        <v/>
      </c>
      <c r="I34" s="114"/>
      <c r="J34" s="110"/>
      <c r="K34" s="92" t="str">
        <f>IF('SCORE 24 PRINC'!J47="","",'SCORE 24 PRINC'!J47)</f>
        <v/>
      </c>
      <c r="L34" s="148"/>
      <c r="M34" s="111"/>
      <c r="N34" s="104"/>
      <c r="O34" s="104"/>
      <c r="P34" s="104"/>
      <c r="Q34" s="111"/>
    </row>
    <row r="35" spans="1:18" ht="15.75" thickBot="1" x14ac:dyDescent="0.3">
      <c r="B35" s="99" t="s">
        <v>93</v>
      </c>
      <c r="C35" s="201" t="str">
        <f>CONCATENATE('EMARG M Tableau PRIN'!C12," / ",'EMARG M Tableau PRIN'!E12)</f>
        <v>T / 4</v>
      </c>
      <c r="D35" s="143" t="str">
        <f>CONCATENATE(B36,"/",B37)</f>
        <v>T9/T16</v>
      </c>
      <c r="E35" s="98" t="s">
        <v>105</v>
      </c>
      <c r="F35" s="99" t="str">
        <f>IF('SCORE 24 PRINC'!K17='SCORE 24 PRINC'!M17,"",CONCATENATE('SCORE 24 PRINC'!K17," / ",'SCORE 24 PRINC'!M17,"   (",'SCORE 24 PRINC'!N17," : ",'SCORE 24 PRINC'!O17,")"," (",'SCORE 24 PRINC'!P17," : ",'SCORE 24 PRINC'!Q17,")"," (",'SCORE 24 PRINC'!R17," : ",'SCORE 24 PRINC'!S17,")"))</f>
        <v/>
      </c>
      <c r="G35">
        <v>2</v>
      </c>
      <c r="H35" s="205" t="str">
        <f>IF('SCORE 24 PRINC'!AJ24="","",'SCORE 24 PRINC'!AJ24)</f>
        <v/>
      </c>
      <c r="I35" s="109"/>
      <c r="J35" s="104"/>
      <c r="K35" s="108" t="s">
        <v>170</v>
      </c>
      <c r="L35" s="150"/>
      <c r="M35" s="125"/>
      <c r="N35" s="104"/>
      <c r="O35" s="104"/>
      <c r="P35" s="104"/>
      <c r="Q35" s="111"/>
    </row>
    <row r="36" spans="1:18" ht="15.75" thickBot="1" x14ac:dyDescent="0.3">
      <c r="A36" s="90" t="s">
        <v>96</v>
      </c>
      <c r="B36" s="99" t="s">
        <v>135</v>
      </c>
      <c r="C36" s="201" t="str">
        <f>CONCATENATE('EMARG M Tableau PRIN'!C17," / ",'EMARG M Tableau PRIN'!E17)</f>
        <v>T / 9</v>
      </c>
      <c r="D36" s="143" t="str">
        <f>CONCATENATE(B36,"/",B38)</f>
        <v>T9/T21</v>
      </c>
      <c r="E36" s="98" t="s">
        <v>134</v>
      </c>
      <c r="F36" s="99" t="str">
        <f>IF('SCORE 24 PRINC'!K23='SCORE 24 PRINC'!M23,"",CONCATENATE('SCORE 24 PRINC'!K23," / ",'SCORE 24 PRINC'!M23,"   (",'SCORE 24 PRINC'!N23," : ",'SCORE 24 PRINC'!O23,")"," (",'SCORE 24 PRINC'!P23," : ",'SCORE 24 PRINC'!Q23,")"," (",'SCORE 24 PRINC'!R23," : ",'SCORE 24 PRINC'!S23,")"))</f>
        <v/>
      </c>
      <c r="G36">
        <v>3</v>
      </c>
      <c r="H36" s="205" t="str">
        <f>IF('SCORE 24 PRINC'!AJ25="","",'SCORE 24 PRINC'!AJ25)</f>
        <v/>
      </c>
      <c r="I36" s="114"/>
      <c r="J36" s="104"/>
      <c r="K36" s="122" t="s">
        <v>165</v>
      </c>
      <c r="L36" s="146"/>
      <c r="M36" s="92" t="str">
        <f>'SCORE 24 PRINC'!T41</f>
        <v/>
      </c>
      <c r="P36" s="104"/>
      <c r="Q36" s="111"/>
    </row>
    <row r="37" spans="1:18" ht="15.75" thickBot="1" x14ac:dyDescent="0.3">
      <c r="B37" s="99" t="s">
        <v>62</v>
      </c>
      <c r="C37" s="201" t="str">
        <f>CONCATENATE('EMARG M Tableau PRIN'!C24," / ",'EMARG M Tableau PRIN'!E24)</f>
        <v>T / 16</v>
      </c>
      <c r="D37" s="143" t="str">
        <f>CONCATENATE(B35,"/",B37)</f>
        <v>T4/T16</v>
      </c>
      <c r="E37" s="98" t="s">
        <v>88</v>
      </c>
      <c r="F37" s="99" t="str">
        <f>IF('SCORE 24 PRINC'!K29='SCORE 24 PRINC'!M29,"",CONCATENATE('SCORE 24 PRINC'!K29," / ",'SCORE 24 PRINC'!M29,"   (",'SCORE 24 PRINC'!N29," : ",'SCORE 24 PRINC'!O29,")"," (",'SCORE 24 PRINC'!P29," : ",'SCORE 24 PRINC'!Q29,")"," (",'SCORE 24 PRINC'!R29," : ",'SCORE 24 PRINC'!S29,")"))</f>
        <v/>
      </c>
      <c r="G37">
        <v>4</v>
      </c>
      <c r="H37" s="205" t="str">
        <f>IF('SCORE 24 PRINC'!AJ26="","",'SCORE 24 PRINC'!AJ26)</f>
        <v/>
      </c>
      <c r="I37" s="114"/>
      <c r="J37" s="104"/>
      <c r="K37" s="92" t="str">
        <f>H34</f>
        <v/>
      </c>
      <c r="L37" s="148"/>
      <c r="M37" s="99" t="str">
        <f>IF('SCORE 24 PRINC'!K47='SCORE 24 PRINC'!M47,"",CONCATENATE('SCORE 24 PRINC'!K47," / ",'SCORE 24 PRINC'!M47,"   (",'SCORE 24 PRINC'!N47," : ",'SCORE 24 PRINC'!O47,")"," (",'SCORE 24 PRINC'!P47," : ",'SCORE 24 PRINC'!Q47,")"," (",'SCORE 24 PRINC'!R47," : ",'SCORE 24 PRINC'!S47,")"))</f>
        <v/>
      </c>
      <c r="P37" s="104"/>
      <c r="Q37" s="115" t="s">
        <v>95</v>
      </c>
      <c r="R37" s="207" t="str">
        <f>'SCORE 24 PRINC'!T59</f>
        <v/>
      </c>
    </row>
    <row r="38" spans="1:18" x14ac:dyDescent="0.25">
      <c r="B38" s="99" t="s">
        <v>109</v>
      </c>
      <c r="C38" s="201" t="str">
        <f>CONCATENATE('EMARG M Tableau PRIN'!C29," / ",'EMARG M Tableau PRIN'!E29)</f>
        <v>T / 21</v>
      </c>
      <c r="D38" s="143" t="str">
        <f>CONCATENATE(B37,"/",B38)</f>
        <v>T16/T21</v>
      </c>
      <c r="E38" s="98" t="s">
        <v>121</v>
      </c>
      <c r="F38" s="99" t="str">
        <f>IF('SCORE 24 PRINC'!K35='SCORE 24 PRINC'!M35,"",CONCATENATE('SCORE 24 PRINC'!K35," / ",'SCORE 24 PRINC'!M35,"   (",'SCORE 24 PRINC'!N35," : ",'SCORE 24 PRINC'!O35,")"," (",'SCORE 24 PRINC'!P35," : ",'SCORE 24 PRINC'!Q35,")"," (",'SCORE 24 PRINC'!R35," : ",'SCORE 24 PRINC'!S35,")"))</f>
        <v/>
      </c>
      <c r="H38" s="92"/>
      <c r="I38" s="114"/>
      <c r="J38" s="104"/>
      <c r="L38" s="148"/>
      <c r="P38" s="104"/>
      <c r="Q38" s="111"/>
      <c r="R38" s="99" t="str">
        <f>IF('SCORE 24 PRINC'!K59='SCORE 24 PRINC'!M59,"",CONCATENATE('SCORE 24 PRINC'!K59," / ",'SCORE 24 PRINC'!M59,"   (",'SCORE 24 PRINC'!N59," : ",'SCORE 24 PRINC'!O59,")"," (",'SCORE 24 PRINC'!P59," : ",'SCORE 24 PRINC'!Q59,")"," (",'SCORE 24 PRINC'!R59," : ",'SCORE 24 PRINC'!S59,")"))</f>
        <v/>
      </c>
    </row>
    <row r="39" spans="1:18" ht="15.75" thickBot="1" x14ac:dyDescent="0.3">
      <c r="B39" s="99"/>
      <c r="C39" s="202"/>
      <c r="D39" s="143" t="str">
        <f>CONCATENATE(B35,"/",B36)</f>
        <v>T4/T9</v>
      </c>
      <c r="E39" s="98" t="s">
        <v>67</v>
      </c>
      <c r="F39" s="99" t="str">
        <f>IF('SCORE 24 PRINC'!K41='SCORE 24 PRINC'!M41,"",CONCATENATE('SCORE 24 PRINC'!K41," / ",'SCORE 24 PRINC'!M41,"   (",'SCORE 24 PRINC'!N41," : ",'SCORE 24 PRINC'!O41,")"," (",'SCORE 24 PRINC'!P41," : ",'SCORE 24 PRINC'!Q41,")"," (",'SCORE 24 PRINC'!R41," : ",'SCORE 24 PRINC'!S41,")"))</f>
        <v/>
      </c>
      <c r="H39" s="92"/>
      <c r="I39" s="114"/>
      <c r="J39" s="104"/>
      <c r="K39" s="92" t="str">
        <f>H27</f>
        <v/>
      </c>
      <c r="L39" s="148"/>
      <c r="P39" s="104"/>
      <c r="Q39" s="111"/>
    </row>
    <row r="40" spans="1:18" ht="15.75" thickBot="1" x14ac:dyDescent="0.3">
      <c r="B40" s="99"/>
      <c r="C40" s="203"/>
      <c r="D40" s="56"/>
      <c r="E40" s="118"/>
      <c r="F40" s="99"/>
      <c r="H40" s="92"/>
      <c r="I40" s="114"/>
      <c r="J40" s="104"/>
      <c r="K40" s="103" t="s">
        <v>102</v>
      </c>
      <c r="L40" s="146"/>
      <c r="M40" t="str">
        <f>'SCORE 24 PRINC'!T48</f>
        <v/>
      </c>
      <c r="P40" s="104"/>
      <c r="Q40" s="111"/>
    </row>
    <row r="41" spans="1:18" ht="15.75" thickBot="1" x14ac:dyDescent="0.3">
      <c r="B41" s="99"/>
      <c r="C41" s="204"/>
      <c r="D41" s="143" t="str">
        <f>CONCATENATE(B42,"/",B45)</f>
        <v>T5/T20</v>
      </c>
      <c r="E41" s="98" t="s">
        <v>79</v>
      </c>
      <c r="F41" s="99" t="str">
        <f>IF('SCORE 24 PRINC'!K12='SCORE 24 PRINC'!M12,"",CONCATENATE('SCORE 24 PRINC'!K12," / ",'SCORE 24 PRINC'!M12,"   (",'SCORE 24 PRINC'!N12," : ",'SCORE 24 PRINC'!O12,")"," (",'SCORE 24 PRINC'!P12," : ",'SCORE 24 PRINC'!Q12,")"," (",'SCORE 24 PRINC'!R12," : ",'SCORE 24 PRINC'!S12,")"))</f>
        <v/>
      </c>
      <c r="G41">
        <v>1</v>
      </c>
      <c r="H41" s="205" t="str">
        <f>IF('SCORE 24 PRINC'!AJ28="","",'SCORE 24 PRINC'!AJ28)</f>
        <v/>
      </c>
      <c r="I41" s="114"/>
      <c r="J41" s="104"/>
      <c r="K41" s="129" t="s">
        <v>172</v>
      </c>
      <c r="L41" s="149"/>
      <c r="M41" s="103" t="str">
        <f>IF('SCORE 24 PRINC'!K48='SCORE 24 PRINC'!M48,"",CONCATENATE('SCORE 24 PRINC'!K48," / ",'SCORE 24 PRINC'!M48,"   (",'SCORE 24 PRINC'!N48," : ",'SCORE 24 PRINC'!O48,")"," (",'SCORE 24 PRINC'!P48," : ",'SCORE 24 PRINC'!Q48,")"," (",'SCORE 24 PRINC'!R48," : ",'SCORE 24 PRINC'!S48,")"))</f>
        <v/>
      </c>
      <c r="N41" s="104"/>
      <c r="O41" s="104"/>
      <c r="P41" s="104"/>
      <c r="Q41" s="111"/>
    </row>
    <row r="42" spans="1:18" x14ac:dyDescent="0.25">
      <c r="A42" s="101"/>
      <c r="B42" s="99" t="s">
        <v>104</v>
      </c>
      <c r="C42" s="201" t="str">
        <f>CONCATENATE('EMARG M Tableau PRIN'!C13," / ",'EMARG M Tableau PRIN'!E13)</f>
        <v>T / 5</v>
      </c>
      <c r="D42" s="143" t="str">
        <f>CONCATENATE(B43,"/",B44)</f>
        <v>T8/T17</v>
      </c>
      <c r="E42" s="98" t="s">
        <v>114</v>
      </c>
      <c r="F42" s="99" t="str">
        <f>IF('SCORE 24 PRINC'!K18='SCORE 24 PRINC'!M18,"",CONCATENATE('SCORE 24 PRINC'!K18," / ",'SCORE 24 PRINC'!M18,"   (",'SCORE 24 PRINC'!N18," : ",'SCORE 24 PRINC'!O18,")"," (",'SCORE 24 PRINC'!P18," : ",'SCORE 24 PRINC'!Q18,")"," (",'SCORE 24 PRINC'!R18," : ",'SCORE 24 PRINC'!S18,")"))</f>
        <v/>
      </c>
      <c r="G42">
        <v>2</v>
      </c>
      <c r="H42" s="205" t="str">
        <f>IF('SCORE 24 PRINC'!AJ29="","",'SCORE 24 PRINC'!AJ29)</f>
        <v/>
      </c>
      <c r="I42" s="109"/>
      <c r="J42" s="110"/>
      <c r="K42" s="206" t="str">
        <f>IF('SCORE 24 PRINC'!J48="","",'SCORE 24 PRINC'!J48)</f>
        <v/>
      </c>
      <c r="L42" s="146"/>
      <c r="M42" s="111"/>
      <c r="N42" s="104"/>
      <c r="O42" s="104"/>
      <c r="P42" s="104"/>
      <c r="Q42" s="111"/>
    </row>
    <row r="43" spans="1:18" x14ac:dyDescent="0.25">
      <c r="A43" s="101" t="s">
        <v>106</v>
      </c>
      <c r="B43" s="99" t="s">
        <v>133</v>
      </c>
      <c r="C43" s="201" t="str">
        <f>CONCATENATE('EMARG M Tableau PRIN'!C16," / ",'EMARG M Tableau PRIN'!E16)</f>
        <v>T / 8</v>
      </c>
      <c r="D43" s="143" t="str">
        <f>CONCATENATE(B43,"/",B45)</f>
        <v>T8/T20</v>
      </c>
      <c r="E43" s="98" t="s">
        <v>63</v>
      </c>
      <c r="F43" s="99" t="str">
        <f>IF('SCORE 24 PRINC'!K24='SCORE 24 PRINC'!M24,"",CONCATENATE('SCORE 24 PRINC'!K24," / ",'SCORE 24 PRINC'!M24,"   (",'SCORE 24 PRINC'!N24," : ",'SCORE 24 PRINC'!O24,")"," (",'SCORE 24 PRINC'!P24," : ",'SCORE 24 PRINC'!Q24,")"," (",'SCORE 24 PRINC'!R24," : ",'SCORE 24 PRINC'!S24,")"))</f>
        <v/>
      </c>
      <c r="G43">
        <v>3</v>
      </c>
      <c r="H43" s="205" t="str">
        <f>IF('SCORE 24 PRINC'!AJ30="","",'SCORE 24 PRINC'!AJ30)</f>
        <v/>
      </c>
      <c r="I43" s="114"/>
      <c r="J43" s="104"/>
      <c r="K43" s="112"/>
      <c r="L43" s="146"/>
      <c r="M43" s="115" t="s">
        <v>139</v>
      </c>
      <c r="N43" s="116"/>
      <c r="O43" s="104"/>
      <c r="P43" s="104"/>
      <c r="Q43" s="111"/>
    </row>
    <row r="44" spans="1:18" ht="15.75" thickBot="1" x14ac:dyDescent="0.3">
      <c r="A44" s="101"/>
      <c r="B44" s="99" t="s">
        <v>64</v>
      </c>
      <c r="C44" s="201" t="str">
        <f>CONCATENATE('EMARG M Tableau PRIN'!C25," / ",'EMARG M Tableau PRIN'!E25)</f>
        <v>T / 17</v>
      </c>
      <c r="D44" s="143" t="str">
        <f>CONCATENATE(B42,"/",B44)</f>
        <v>T5/T17</v>
      </c>
      <c r="E44" s="98" t="s">
        <v>98</v>
      </c>
      <c r="F44" s="99" t="str">
        <f>IF('SCORE 24 PRINC'!K30='SCORE 24 PRINC'!M30,"",CONCATENATE('SCORE 24 PRINC'!K30," / ",'SCORE 24 PRINC'!M30,"   (",'SCORE 24 PRINC'!N30," : ",'SCORE 24 PRINC'!O30,")"," (",'SCORE 24 PRINC'!P30," : ",'SCORE 24 PRINC'!Q30,")"," (",'SCORE 24 PRINC'!R30," : ",'SCORE 24 PRINC'!S30,")"))</f>
        <v/>
      </c>
      <c r="G44">
        <v>4</v>
      </c>
      <c r="H44" s="205" t="str">
        <f>IF('SCORE 24 PRINC'!AJ31="","",'SCORE 24 PRINC'!AJ31)</f>
        <v/>
      </c>
      <c r="I44" s="114"/>
      <c r="J44" s="104"/>
      <c r="K44" s="104"/>
      <c r="L44" s="146"/>
      <c r="M44" s="111"/>
      <c r="N44" s="104"/>
      <c r="O44" s="206" t="str">
        <f>'SCORE 24 PRINC'!T54</f>
        <v/>
      </c>
      <c r="P44" s="104"/>
      <c r="Q44" s="111"/>
    </row>
    <row r="45" spans="1:18" x14ac:dyDescent="0.25">
      <c r="A45" s="101"/>
      <c r="B45" s="99" t="s">
        <v>99</v>
      </c>
      <c r="C45" s="201" t="str">
        <f>CONCATENATE('EMARG M Tableau PRIN'!C28," / ",'EMARG M Tableau PRIN'!E28)</f>
        <v>T / 20</v>
      </c>
      <c r="D45" s="143" t="str">
        <f>CONCATENATE(B44,"/",B45)</f>
        <v>T17/T20</v>
      </c>
      <c r="E45" s="98" t="s">
        <v>127</v>
      </c>
      <c r="F45" s="99" t="str">
        <f>IF('SCORE 24 PRINC'!K36='SCORE 24 PRINC'!M36,"",CONCATENATE('SCORE 24 PRINC'!K36," / ",'SCORE 24 PRINC'!M36,"   (",'SCORE 24 PRINC'!N36," : ",'SCORE 24 PRINC'!O36,")"," (",'SCORE 24 PRINC'!P36," : ",'SCORE 24 PRINC'!Q36,")"," (",'SCORE 24 PRINC'!R36," : ",'SCORE 24 PRINC'!S36,")"))</f>
        <v/>
      </c>
      <c r="H45" s="92"/>
      <c r="I45" s="114"/>
      <c r="J45" s="104"/>
      <c r="K45" s="104"/>
      <c r="L45" s="146"/>
      <c r="M45" s="111"/>
      <c r="N45" s="123"/>
      <c r="O45" s="103" t="str">
        <f>IF('SCORE 24 PRINC'!K54='SCORE 24 PRINC'!M54,"",CONCATENATE('SCORE 24 PRINC'!K54," / ",'SCORE 24 PRINC'!M54,"   (",'SCORE 24 PRINC'!N54," : ",'SCORE 24 PRINC'!O54,")"," (",'SCORE 24 PRINC'!P54," : ",'SCORE 24 PRINC'!Q54,")"," (",'SCORE 24 PRINC'!R54," : ",'SCORE 24 PRINC'!S54,")"))</f>
        <v/>
      </c>
      <c r="P45" s="104"/>
      <c r="Q45" s="111"/>
    </row>
    <row r="46" spans="1:18" ht="15.75" thickBot="1" x14ac:dyDescent="0.3">
      <c r="B46" s="99"/>
      <c r="C46" s="202"/>
      <c r="D46" s="143" t="str">
        <f>CONCATENATE(B42,"/",B43)</f>
        <v>T5/T8</v>
      </c>
      <c r="E46" s="98" t="s">
        <v>77</v>
      </c>
      <c r="F46" s="99" t="str">
        <f>IF('SCORE 24 PRINC'!K42='SCORE 24 PRINC'!M42,"",CONCATENATE('SCORE 24 PRINC'!K42," / ",'SCORE 24 PRINC'!M42,"   (",'SCORE 24 PRINC'!N42," : ",'SCORE 24 PRINC'!O42,")"," (",'SCORE 24 PRINC'!P42," : ",'SCORE 24 PRINC'!Q42,")"," (",'SCORE 24 PRINC'!R42," : ",'SCORE 24 PRINC'!S42,")"))</f>
        <v/>
      </c>
      <c r="H46" s="92"/>
      <c r="I46" s="114"/>
      <c r="J46" s="104"/>
      <c r="K46" s="104"/>
      <c r="L46" s="146"/>
      <c r="M46" s="111"/>
      <c r="N46" s="104"/>
      <c r="O46" s="111"/>
      <c r="P46" s="104"/>
      <c r="Q46" s="111"/>
    </row>
    <row r="47" spans="1:18" ht="15.75" thickBot="1" x14ac:dyDescent="0.3">
      <c r="B47" s="99"/>
      <c r="C47" s="203"/>
      <c r="D47" s="143"/>
      <c r="E47" s="118"/>
      <c r="F47" s="99"/>
      <c r="H47" s="92"/>
      <c r="I47" s="114"/>
      <c r="J47" s="110"/>
      <c r="K47" s="92" t="str">
        <f>H42</f>
        <v/>
      </c>
      <c r="L47" s="148"/>
      <c r="M47" s="111"/>
      <c r="N47" s="104"/>
      <c r="O47" s="111"/>
      <c r="P47" s="104"/>
      <c r="Q47" s="111"/>
    </row>
    <row r="48" spans="1:18" ht="15.75" thickBot="1" x14ac:dyDescent="0.3">
      <c r="B48" s="99"/>
      <c r="C48" s="204"/>
      <c r="D48" s="143" t="str">
        <f>CONCATENATE(B49,"/",B52)</f>
        <v>T6/T19</v>
      </c>
      <c r="E48" s="98" t="s">
        <v>81</v>
      </c>
      <c r="F48" s="99" t="str">
        <f>IF('SCORE 24 PRINC'!K13='SCORE 24 PRINC'!M13,"",CONCATENATE('SCORE 24 PRINC'!K13," / ",'SCORE 24 PRINC'!M13,"   (",'SCORE 24 PRINC'!N13," : ",'SCORE 24 PRINC'!O13,")"," (",'SCORE 24 PRINC'!P13," : ",'SCORE 24 PRINC'!Q13,")"," (",'SCORE 24 PRINC'!R13," : ",'SCORE 24 PRINC'!S13,")"))</f>
        <v/>
      </c>
      <c r="G48">
        <v>1</v>
      </c>
      <c r="H48" s="205" t="str">
        <f>IF('SCORE 24 PRINC'!AJ33="","",'SCORE 24 PRINC'!AJ33)</f>
        <v/>
      </c>
      <c r="I48" s="109"/>
      <c r="J48" s="110"/>
      <c r="K48" s="108" t="s">
        <v>131</v>
      </c>
      <c r="L48" s="150"/>
      <c r="M48" s="125"/>
      <c r="N48" s="104"/>
      <c r="O48" s="111"/>
      <c r="P48" s="104"/>
      <c r="Q48" s="111"/>
    </row>
    <row r="49" spans="1:24" ht="15.75" thickBot="1" x14ac:dyDescent="0.3">
      <c r="A49" s="101"/>
      <c r="B49" s="99" t="s">
        <v>115</v>
      </c>
      <c r="C49" s="201" t="str">
        <f>CONCATENATE('EMARG M Tableau PRIN'!C14," / ",'EMARG M Tableau PRIN'!E14)</f>
        <v>T / 6</v>
      </c>
      <c r="D49" s="143" t="str">
        <f>CONCATENATE(B50,"/",B51)</f>
        <v>T7/T18</v>
      </c>
      <c r="E49" s="98" t="s">
        <v>116</v>
      </c>
      <c r="F49" s="99" t="str">
        <f>IF('SCORE 24 PRINC'!K19='SCORE 24 PRINC'!M19,"",CONCATENATE('SCORE 24 PRINC'!K19," / ",'SCORE 24 PRINC'!M19,"   (",'SCORE 24 PRINC'!N19," : ",'SCORE 24 PRINC'!O19,")"," (",'SCORE 24 PRINC'!P19," : ",'SCORE 24 PRINC'!Q19,")"," (",'SCORE 24 PRINC'!R19," : ",'SCORE 24 PRINC'!S19,")"))</f>
        <v/>
      </c>
      <c r="G49">
        <v>2</v>
      </c>
      <c r="H49" s="205" t="str">
        <f>IF('SCORE 24 PRINC'!AJ34="","",'SCORE 24 PRINC'!AJ34)</f>
        <v/>
      </c>
      <c r="I49" s="114"/>
      <c r="J49" s="104"/>
      <c r="K49" s="122" t="s">
        <v>166</v>
      </c>
      <c r="L49" s="146"/>
      <c r="M49" s="92" t="str">
        <f>'SCORE 24 PRINC'!T49</f>
        <v/>
      </c>
      <c r="N49" s="104"/>
      <c r="O49" s="111"/>
      <c r="P49" s="104"/>
      <c r="Q49" s="111"/>
      <c r="X49" s="153"/>
    </row>
    <row r="50" spans="1:24" x14ac:dyDescent="0.25">
      <c r="A50" s="101" t="s">
        <v>117</v>
      </c>
      <c r="B50" s="99" t="s">
        <v>124</v>
      </c>
      <c r="C50" s="201" t="str">
        <f>CONCATENATE('EMARG M Tableau PRIN'!C15," / ",'EMARG M Tableau PRIN'!E15)</f>
        <v>T / 7</v>
      </c>
      <c r="D50" s="143" t="str">
        <f>CONCATENATE(B50,"/",B52)</f>
        <v>T7/T19</v>
      </c>
      <c r="E50" s="98" t="s">
        <v>65</v>
      </c>
      <c r="F50" s="99" t="str">
        <f>IF('SCORE 24 PRINC'!K25='SCORE 24 PRINC'!M25,"",CONCATENATE('SCORE 24 PRINC'!K25," / ",'SCORE 24 PRINC'!M25,"   (",'SCORE 24 PRINC'!N25," : ",'SCORE 24 PRINC'!O25,")"," (",'SCORE 24 PRINC'!P25," : ",'SCORE 24 PRINC'!Q25,")"," (",'SCORE 24 PRINC'!R25," : ",'SCORE 24 PRINC'!S25,")"))</f>
        <v/>
      </c>
      <c r="G50">
        <v>3</v>
      </c>
      <c r="H50" s="205" t="str">
        <f>IF('SCORE 24 PRINC'!AJ35="","",'SCORE 24 PRINC'!AJ35)</f>
        <v/>
      </c>
      <c r="I50" s="114"/>
      <c r="J50" s="104"/>
      <c r="K50" s="92" t="str">
        <f>H48</f>
        <v/>
      </c>
      <c r="L50" s="148"/>
      <c r="M50" s="99" t="str">
        <f>IF('SCORE 24 PRINC'!K49='SCORE 24 PRINC'!M49,"",CONCATENATE('SCORE 24 PRINC'!K49," / ",'SCORE 24 PRINC'!M49,"   (",'SCORE 24 PRINC'!N49," : ",'SCORE 24 PRINC'!O49,")"," (",'SCORE 24 PRINC'!P49," : ",'SCORE 24 PRINC'!Q49,")"," (",'SCORE 24 PRINC'!R49," : ",'SCORE 24 PRINC'!S49,")"))</f>
        <v/>
      </c>
      <c r="N50" s="104"/>
      <c r="O50" s="111"/>
      <c r="P50" s="104"/>
      <c r="Q50" s="111"/>
    </row>
    <row r="51" spans="1:24" ht="15.75" thickBot="1" x14ac:dyDescent="0.3">
      <c r="A51" s="101"/>
      <c r="B51" s="99" t="s">
        <v>75</v>
      </c>
      <c r="C51" s="201" t="str">
        <f>CONCATENATE('EMARG M Tableau PRIN'!C26," / ",'EMARG M Tableau PRIN'!E26)</f>
        <v>T / 18</v>
      </c>
      <c r="D51" s="143" t="str">
        <f>CONCATENATE(B49,"/",B51)</f>
        <v>T6/T18</v>
      </c>
      <c r="E51" s="98" t="s">
        <v>100</v>
      </c>
      <c r="F51" s="99" t="str">
        <f>IF('SCORE 24 PRINC'!K31='SCORE 24 PRINC'!M31,"",CONCATENATE('SCORE 24 PRINC'!K31," / ",'SCORE 24 PRINC'!M31,"   (",'SCORE 24 PRINC'!N31," : ",'SCORE 24 PRINC'!O31,")"," (",'SCORE 24 PRINC'!P31," : ",'SCORE 24 PRINC'!Q31,")"," (",'SCORE 24 PRINC'!R31," : ",'SCORE 24 PRINC'!S31,")"))</f>
        <v/>
      </c>
      <c r="G51">
        <v>4</v>
      </c>
      <c r="H51" s="205" t="str">
        <f>IF('SCORE 24 PRINC'!AJ36="","",'SCORE 24 PRINC'!AJ36)</f>
        <v/>
      </c>
      <c r="I51" s="114"/>
      <c r="J51" s="104"/>
      <c r="L51" s="148"/>
      <c r="N51" s="104"/>
      <c r="O51" s="115" t="s">
        <v>74</v>
      </c>
      <c r="P51" s="126"/>
      <c r="Q51" s="125"/>
    </row>
    <row r="52" spans="1:24" ht="15.75" thickBot="1" x14ac:dyDescent="0.3">
      <c r="A52" s="101"/>
      <c r="B52" s="99" t="s">
        <v>87</v>
      </c>
      <c r="C52" s="201" t="str">
        <f>CONCATENATE('EMARG M Tableau PRIN'!C27," / ",'EMARG M Tableau PRIN'!E27)</f>
        <v>T / 19</v>
      </c>
      <c r="D52" s="143" t="str">
        <f>CONCATENATE(B51,"/",B52)</f>
        <v>T18/T19</v>
      </c>
      <c r="E52" s="98" t="s">
        <v>128</v>
      </c>
      <c r="F52" s="99" t="str">
        <f>IF('SCORE 24 PRINC'!K37='SCORE 24 PRINC'!M37,"",CONCATENATE('SCORE 24 PRINC'!K37," / ",'SCORE 24 PRINC'!M37,"   (",'SCORE 24 PRINC'!N37," : ",'SCORE 24 PRINC'!O37,")"," (",'SCORE 24 PRINC'!P37," : ",'SCORE 24 PRINC'!Q37,")"," (",'SCORE 24 PRINC'!R37," : ",'SCORE 24 PRINC'!S37,")"))</f>
        <v/>
      </c>
      <c r="H52" s="92"/>
      <c r="I52" s="114"/>
      <c r="J52" s="104"/>
      <c r="K52" s="92" t="str">
        <f>H14</f>
        <v/>
      </c>
      <c r="L52" s="148"/>
      <c r="N52" s="104"/>
      <c r="O52" s="111"/>
      <c r="P52" s="104"/>
      <c r="Q52" s="92" t="str">
        <f>'SCORE 24 PRINC'!T57</f>
        <v/>
      </c>
    </row>
    <row r="53" spans="1:24" ht="15.75" thickBot="1" x14ac:dyDescent="0.3">
      <c r="B53" s="99"/>
      <c r="C53" s="113"/>
      <c r="D53" s="143" t="str">
        <f>CONCATENATE(B49,"/",B50)</f>
        <v>T6/T7</v>
      </c>
      <c r="E53" s="98" t="s">
        <v>78</v>
      </c>
      <c r="F53" s="99" t="str">
        <f>IF('SCORE 24 PRINC'!K43='SCORE 24 PRINC'!M43,"",CONCATENATE('SCORE 24 PRINC'!K43," / ",'SCORE 24 PRINC'!M43,"   (",'SCORE 24 PRINC'!N43," : ",'SCORE 24 PRINC'!O43,")"," (",'SCORE 24 PRINC'!P43," : ",'SCORE 24 PRINC'!Q43,")"," (",'SCORE 24 PRINC'!R43," : ",'SCORE 24 PRINC'!S43,")"))</f>
        <v/>
      </c>
      <c r="H53" s="92"/>
      <c r="I53" s="114"/>
      <c r="J53" s="128"/>
      <c r="K53" s="103" t="s">
        <v>113</v>
      </c>
      <c r="L53" s="146"/>
      <c r="M53" s="92" t="str">
        <f>'SCORE 24 PRINC'!T50</f>
        <v/>
      </c>
      <c r="N53" s="104"/>
      <c r="O53" s="111"/>
      <c r="P53" s="104"/>
      <c r="Q53" s="99" t="str">
        <f>IF('SCORE 24 PRINC'!K57='SCORE 24 PRINC'!M57,"",CONCATENATE('SCORE 24 PRINC'!K57," / ",'SCORE 24 PRINC'!M57,"   (",'SCORE 24 PRINC'!N57," : ",'SCORE 24 PRINC'!O57,")"," (",'SCORE 24 PRINC'!P57," : ",'SCORE 24 PRINC'!Q57,")"," (",'SCORE 24 PRINC'!R57," : ",'SCORE 24 PRINC'!S57,")"))</f>
        <v/>
      </c>
    </row>
    <row r="54" spans="1:24" ht="15.75" thickBot="1" x14ac:dyDescent="0.3">
      <c r="B54" s="99"/>
      <c r="C54" s="117"/>
      <c r="D54" s="143"/>
      <c r="E54" s="118"/>
      <c r="F54" s="99"/>
      <c r="H54" s="92"/>
      <c r="I54" s="114"/>
      <c r="J54" s="104"/>
      <c r="K54" s="129" t="s">
        <v>167</v>
      </c>
      <c r="L54" s="149"/>
      <c r="M54" s="103" t="str">
        <f>IF('SCORE 24 PRINC'!K50='SCORE 24 PRINC'!M50,"",CONCATENATE('SCORE 24 PRINC'!K50," / ",'SCORE 24 PRINC'!M50,"   (",'SCORE 24 PRINC'!N50," : ",'SCORE 24 PRINC'!O50,")"," (",'SCORE 24 PRINC'!P50," : ",'SCORE 24 PRINC'!Q50,")"," (",'SCORE 24 PRINC'!R50," : ",'SCORE 24 PRINC'!S50,")"))</f>
        <v/>
      </c>
      <c r="N54" s="104"/>
      <c r="O54" s="111"/>
      <c r="P54" s="104"/>
    </row>
    <row r="55" spans="1:24" x14ac:dyDescent="0.25">
      <c r="A55" s="130"/>
      <c r="B55" s="131"/>
      <c r="C55" s="132"/>
      <c r="D55" s="144"/>
      <c r="E55" s="133"/>
      <c r="F55" s="131"/>
      <c r="G55" s="134"/>
      <c r="H55" s="134"/>
      <c r="I55" s="135"/>
      <c r="J55" s="104"/>
      <c r="K55" s="206" t="str">
        <f>H35</f>
        <v/>
      </c>
      <c r="L55" s="146"/>
      <c r="M55" s="111"/>
      <c r="N55" s="104"/>
      <c r="O55" s="111"/>
      <c r="P55" s="104"/>
    </row>
    <row r="56" spans="1:24" x14ac:dyDescent="0.25">
      <c r="A56" s="130"/>
      <c r="B56" s="131"/>
      <c r="C56" s="132"/>
      <c r="D56" s="144"/>
      <c r="E56" s="133"/>
      <c r="F56" s="131"/>
      <c r="G56" s="134"/>
      <c r="H56" s="134"/>
      <c r="I56" s="136"/>
      <c r="J56" s="104"/>
      <c r="K56" s="112"/>
      <c r="L56" s="146"/>
      <c r="M56" s="115" t="s">
        <v>140</v>
      </c>
      <c r="N56" s="116"/>
      <c r="O56" s="111"/>
      <c r="P56" s="104"/>
    </row>
    <row r="57" spans="1:24" ht="15.75" thickBot="1" x14ac:dyDescent="0.3">
      <c r="A57" s="130"/>
      <c r="B57" s="131"/>
      <c r="C57" s="132"/>
      <c r="D57" s="144"/>
      <c r="E57" s="133"/>
      <c r="F57" s="131"/>
      <c r="G57" s="134"/>
      <c r="H57" s="134"/>
      <c r="I57" s="136"/>
      <c r="J57" s="104"/>
      <c r="K57" s="104"/>
      <c r="L57" s="146"/>
      <c r="M57" s="111"/>
      <c r="N57" s="121"/>
      <c r="O57" s="125"/>
      <c r="P57" s="104"/>
    </row>
    <row r="58" spans="1:24" x14ac:dyDescent="0.25">
      <c r="A58" s="130"/>
      <c r="B58" s="131"/>
      <c r="C58" s="132"/>
      <c r="D58" s="144"/>
      <c r="E58" s="133"/>
      <c r="F58" s="131"/>
      <c r="G58" s="134"/>
      <c r="H58" s="134"/>
      <c r="I58" s="136"/>
      <c r="J58" s="104"/>
      <c r="K58" s="104"/>
      <c r="L58" s="146"/>
      <c r="M58" s="111"/>
      <c r="N58" s="104"/>
      <c r="O58" s="206" t="str">
        <f>'SCORE 24 PRINC'!T55</f>
        <v/>
      </c>
      <c r="P58" s="104"/>
    </row>
    <row r="59" spans="1:24" x14ac:dyDescent="0.25">
      <c r="A59" s="130"/>
      <c r="B59" s="131"/>
      <c r="C59" s="132"/>
      <c r="D59" s="144"/>
      <c r="E59" s="133"/>
      <c r="F59" s="131"/>
      <c r="G59" s="134"/>
      <c r="H59" s="134"/>
      <c r="I59" s="136"/>
      <c r="J59" s="104"/>
      <c r="K59" s="104"/>
      <c r="L59" s="146"/>
      <c r="M59" s="111"/>
      <c r="N59" s="104"/>
      <c r="O59" s="99" t="str">
        <f>IF('SCORE 24 PRINC'!K55='SCORE 24 PRINC'!M55,"",CONCATENATE('SCORE 24 PRINC'!K55," / ",'SCORE 24 PRINC'!M55,"   (",'SCORE 24 PRINC'!N55," : ",'SCORE 24 PRINC'!O55,")"," (",'SCORE 24 PRINC'!P55," : ",'SCORE 24 PRINC'!Q55,")"," (",'SCORE 24 PRINC'!R55," : ",'SCORE 24 PRINC'!S55,")"))</f>
        <v/>
      </c>
      <c r="P59" s="104"/>
    </row>
    <row r="60" spans="1:24" ht="15.75" thickBot="1" x14ac:dyDescent="0.3">
      <c r="A60" s="130"/>
      <c r="B60" s="131"/>
      <c r="C60" s="132"/>
      <c r="D60" s="144"/>
      <c r="E60" s="133"/>
      <c r="F60" s="131"/>
      <c r="G60" s="134"/>
      <c r="H60" s="134"/>
      <c r="I60" s="136"/>
      <c r="J60" s="104"/>
      <c r="K60" s="92" t="str">
        <f>IF('SCORE 24 PRINC'!J51="","",'SCORE 24 PRINC'!J51)</f>
        <v/>
      </c>
      <c r="L60" s="148"/>
      <c r="M60" s="111"/>
      <c r="N60" s="104"/>
      <c r="O60" s="104"/>
      <c r="P60" s="104"/>
    </row>
    <row r="61" spans="1:24" ht="15.75" thickBot="1" x14ac:dyDescent="0.3">
      <c r="A61" s="130"/>
      <c r="B61" s="131"/>
      <c r="C61" s="132"/>
      <c r="D61" s="144"/>
      <c r="E61" s="137"/>
      <c r="F61" s="131"/>
      <c r="G61" s="134"/>
      <c r="H61" s="134"/>
      <c r="I61" s="135"/>
      <c r="J61" s="110"/>
      <c r="K61" s="108" t="s">
        <v>169</v>
      </c>
      <c r="L61" s="150"/>
      <c r="M61" s="125"/>
      <c r="N61" s="104"/>
      <c r="O61" s="104"/>
      <c r="P61" s="104"/>
    </row>
    <row r="62" spans="1:24" ht="15.75" thickBot="1" x14ac:dyDescent="0.3">
      <c r="A62" s="130"/>
      <c r="B62" s="131"/>
      <c r="C62" s="132"/>
      <c r="D62" s="144"/>
      <c r="E62" s="133"/>
      <c r="F62" s="131"/>
      <c r="G62" s="134"/>
      <c r="H62" s="134"/>
      <c r="I62" s="95"/>
      <c r="J62" s="104"/>
      <c r="K62" s="122" t="s">
        <v>168</v>
      </c>
      <c r="L62" s="146"/>
      <c r="M62" s="92" t="str">
        <f>'SCORE 24 PRINC'!T51</f>
        <v/>
      </c>
    </row>
    <row r="63" spans="1:24" x14ac:dyDescent="0.25">
      <c r="A63" s="130"/>
      <c r="B63" s="131"/>
      <c r="C63" s="132"/>
      <c r="D63" s="144"/>
      <c r="E63" s="133"/>
      <c r="F63" s="131"/>
      <c r="G63" s="134"/>
      <c r="H63" s="134"/>
      <c r="I63" s="95"/>
      <c r="K63" s="92" t="str">
        <f>H20</f>
        <v/>
      </c>
      <c r="L63" s="148"/>
      <c r="M63" s="99" t="str">
        <f>IF('SCORE 24 PRINC'!K51='SCORE 24 PRINC'!M51,"",CONCATENATE('SCORE 24 PRINC'!K51," / ",'SCORE 24 PRINC'!M51,"   (",'SCORE 24 PRINC'!N51," : ",'SCORE 24 PRINC'!O51,")"," (",'SCORE 24 PRINC'!P51," : ",'SCORE 24 PRINC'!Q51,")"," (",'SCORE 24 PRINC'!R51," : ",'SCORE 24 PRINC'!S51,")"))</f>
        <v/>
      </c>
    </row>
    <row r="64" spans="1:24" ht="15.75" thickBot="1" x14ac:dyDescent="0.3">
      <c r="A64" s="130"/>
      <c r="B64" s="131"/>
      <c r="C64" s="132"/>
      <c r="D64" s="144"/>
      <c r="E64" s="133"/>
      <c r="F64" s="131"/>
      <c r="G64" s="134"/>
      <c r="H64" s="134"/>
      <c r="I64" s="95"/>
      <c r="L64" s="148"/>
      <c r="Q64" s="92" t="str">
        <f>'SCORE 24 PRINC'!U56</f>
        <v/>
      </c>
    </row>
    <row r="65" spans="1:18" x14ac:dyDescent="0.25">
      <c r="A65" s="130"/>
      <c r="B65" s="131"/>
      <c r="C65" s="132"/>
      <c r="D65" s="144"/>
      <c r="E65" s="133"/>
      <c r="F65" s="131"/>
      <c r="G65" s="134"/>
      <c r="H65" s="134"/>
      <c r="I65" s="95"/>
      <c r="L65" s="148"/>
      <c r="Q65" s="105"/>
    </row>
    <row r="66" spans="1:18" ht="15.75" thickBot="1" x14ac:dyDescent="0.3">
      <c r="A66" s="130"/>
      <c r="B66" s="131"/>
      <c r="C66" s="132"/>
      <c r="D66" s="144"/>
      <c r="E66" s="133"/>
      <c r="F66" s="131"/>
      <c r="G66" s="134"/>
      <c r="H66" s="134"/>
      <c r="I66" s="95"/>
      <c r="L66" s="148"/>
      <c r="Q66" s="115" t="s">
        <v>85</v>
      </c>
      <c r="R66" s="207" t="str">
        <f>'SCORE 24 PRINC'!T58</f>
        <v/>
      </c>
    </row>
    <row r="67" spans="1:18" x14ac:dyDescent="0.25">
      <c r="A67" s="130"/>
      <c r="B67" s="134"/>
      <c r="C67" s="132"/>
      <c r="D67" s="144"/>
      <c r="E67" s="133"/>
      <c r="F67" s="131"/>
      <c r="G67" s="134"/>
      <c r="H67" s="134"/>
      <c r="I67" s="95"/>
      <c r="Q67" s="111"/>
      <c r="R67" s="99" t="str">
        <f>IF('SCORE 24 PRINC'!K58='SCORE 24 PRINC'!M58,"",CONCATENATE('SCORE 24 PRINC'!K58," / ",'SCORE 24 PRINC'!M58,"   (",'SCORE 24 PRINC'!N58," : ",'SCORE 24 PRINC'!O58,")"," (",'SCORE 24 PRINC'!P58," : ",'SCORE 24 PRINC'!Q58,")"," (",'SCORE 24 PRINC'!R58," : ",'SCORE 24 PRINC'!S58,")"))</f>
        <v/>
      </c>
    </row>
    <row r="68" spans="1:18" ht="15.75" thickBot="1" x14ac:dyDescent="0.3">
      <c r="A68" s="130"/>
      <c r="B68" s="134"/>
      <c r="C68" s="134"/>
      <c r="D68" s="145"/>
      <c r="E68" s="137"/>
      <c r="F68" s="138"/>
      <c r="G68" s="134"/>
      <c r="H68" s="134"/>
      <c r="I68" s="95"/>
      <c r="Q68" s="125"/>
    </row>
    <row r="69" spans="1:18" x14ac:dyDescent="0.25">
      <c r="A69" s="130"/>
      <c r="B69" s="134"/>
      <c r="C69" s="134"/>
      <c r="D69" s="145"/>
      <c r="E69" s="139"/>
      <c r="F69" s="138"/>
      <c r="G69" s="134"/>
      <c r="H69" s="134"/>
      <c r="I69" s="95"/>
      <c r="Q69" s="92" t="str">
        <f>'SCORE 24 PRINC'!U57</f>
        <v/>
      </c>
    </row>
    <row r="70" spans="1:18" x14ac:dyDescent="0.25">
      <c r="A70" s="130"/>
      <c r="B70" s="134"/>
      <c r="C70" s="134"/>
      <c r="D70" s="145"/>
      <c r="E70" s="139"/>
      <c r="F70" s="138"/>
      <c r="G70" s="134"/>
      <c r="H70" s="134"/>
      <c r="I70" s="95"/>
    </row>
  </sheetData>
  <sheetProtection password="E69A" sheet="1" objects="1" scenarios="1" selectLockedCells="1" selectUnlockedCells="1"/>
  <mergeCells count="7">
    <mergeCell ref="F5:O5"/>
    <mergeCell ref="F6:O6"/>
    <mergeCell ref="F1:M3"/>
    <mergeCell ref="F4:I4"/>
    <mergeCell ref="J4:K4"/>
    <mergeCell ref="L4:M4"/>
    <mergeCell ref="N1:O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B1:N124"/>
  <sheetViews>
    <sheetView tabSelected="1" workbookViewId="0">
      <selection activeCell="N75" sqref="N75"/>
    </sheetView>
  </sheetViews>
  <sheetFormatPr baseColWidth="10" defaultRowHeight="15" x14ac:dyDescent="0.25"/>
  <cols>
    <col min="3" max="3" width="21.42578125" customWidth="1"/>
    <col min="4" max="4" width="12" bestFit="1" customWidth="1"/>
    <col min="5" max="5" width="10.28515625" bestFit="1" customWidth="1"/>
    <col min="6" max="6" width="11" bestFit="1" customWidth="1"/>
    <col min="7" max="7" width="25.85546875" customWidth="1"/>
    <col min="8" max="8" width="12.85546875" bestFit="1" customWidth="1"/>
    <col min="9" max="9" width="10.28515625" bestFit="1" customWidth="1"/>
    <col min="10" max="10" width="11" bestFit="1" customWidth="1"/>
    <col min="11" max="11" width="9.85546875" bestFit="1" customWidth="1"/>
    <col min="12" max="12" width="9.85546875" customWidth="1"/>
    <col min="13" max="13" width="7.140625" style="91" bestFit="1" customWidth="1"/>
    <col min="14" max="14" width="15.28515625" bestFit="1" customWidth="1"/>
  </cols>
  <sheetData>
    <row r="1" spans="3:14" ht="15.75" x14ac:dyDescent="0.25">
      <c r="C1" s="156" t="s">
        <v>176</v>
      </c>
    </row>
    <row r="3" spans="3:14" x14ac:dyDescent="0.25">
      <c r="C3" s="276" t="s">
        <v>177</v>
      </c>
      <c r="D3" s="276"/>
      <c r="E3" s="276" t="str">
        <f>IF('LISTE ENGAGES'!R3="","",'LISTE ENGAGES'!R3)</f>
        <v/>
      </c>
      <c r="F3" s="276"/>
      <c r="G3" s="276"/>
      <c r="H3" s="276"/>
      <c r="I3" s="276"/>
      <c r="J3" s="276"/>
      <c r="K3" s="276"/>
    </row>
    <row r="4" spans="3:14" x14ac:dyDescent="0.25">
      <c r="C4" s="276" t="s">
        <v>3</v>
      </c>
      <c r="D4" s="276"/>
      <c r="E4" s="276" t="str">
        <f>IF('LISTE ENGAGES'!R5="","",'LISTE ENGAGES'!R5)</f>
        <v/>
      </c>
      <c r="F4" s="276"/>
    </row>
    <row r="5" spans="3:14" x14ac:dyDescent="0.25">
      <c r="C5" s="276" t="s">
        <v>13</v>
      </c>
      <c r="D5" s="276"/>
      <c r="E5" s="276" t="str">
        <f>IF('LISTE ENGAGES'!R9="","",'LISTE ENGAGES'!R9)</f>
        <v/>
      </c>
      <c r="F5" s="276"/>
    </row>
    <row r="6" spans="3:14" x14ac:dyDescent="0.25">
      <c r="C6" s="276" t="s">
        <v>178</v>
      </c>
      <c r="D6" s="276"/>
      <c r="E6" s="276" t="str">
        <f>IF('LISTE ENGAGES'!R6="","",CONCATENATE('LISTE ENGAGES'!R7,"-",'LISTE ENGAGES'!R8,"/",'LISTE ENGAGES'!R6))</f>
        <v/>
      </c>
      <c r="F6" s="276"/>
    </row>
    <row r="7" spans="3:14" x14ac:dyDescent="0.25">
      <c r="C7" s="276" t="s">
        <v>14</v>
      </c>
      <c r="D7" s="276"/>
      <c r="E7" s="276" t="str">
        <f>IF('LISTE ENGAGES'!R10="","",'LISTE ENGAGES'!R10)</f>
        <v/>
      </c>
      <c r="F7" s="276"/>
    </row>
    <row r="9" spans="3:14" x14ac:dyDescent="0.25">
      <c r="C9" t="s">
        <v>179</v>
      </c>
      <c r="F9" t="s">
        <v>180</v>
      </c>
      <c r="G9" s="140"/>
      <c r="I9" s="276" t="s">
        <v>181</v>
      </c>
      <c r="J9" s="278"/>
      <c r="K9" s="140"/>
      <c r="M9"/>
      <c r="N9" s="91"/>
    </row>
    <row r="10" spans="3:14" x14ac:dyDescent="0.25">
      <c r="C10" t="s">
        <v>182</v>
      </c>
      <c r="F10" t="s">
        <v>180</v>
      </c>
      <c r="G10" s="140"/>
      <c r="I10" s="276" t="s">
        <v>181</v>
      </c>
      <c r="J10" s="278"/>
      <c r="K10" s="140"/>
      <c r="M10"/>
      <c r="N10" s="91"/>
    </row>
    <row r="13" spans="3:14" x14ac:dyDescent="0.25">
      <c r="C13" s="157" t="s">
        <v>183</v>
      </c>
    </row>
    <row r="15" spans="3:14" x14ac:dyDescent="0.25">
      <c r="C15" s="158" t="s">
        <v>184</v>
      </c>
      <c r="E15" s="274"/>
      <c r="F15" s="274"/>
      <c r="G15" s="274"/>
    </row>
    <row r="16" spans="3:14" x14ac:dyDescent="0.25">
      <c r="C16" s="275" t="s">
        <v>185</v>
      </c>
      <c r="D16" s="276"/>
      <c r="E16" s="277"/>
      <c r="F16" s="277"/>
      <c r="G16" s="277"/>
    </row>
    <row r="17" spans="3:13" x14ac:dyDescent="0.25">
      <c r="C17" s="275" t="s">
        <v>186</v>
      </c>
      <c r="D17" s="276"/>
      <c r="E17" s="277"/>
      <c r="F17" s="277"/>
      <c r="G17" s="277"/>
    </row>
    <row r="18" spans="3:13" x14ac:dyDescent="0.25">
      <c r="C18" s="275" t="s">
        <v>14</v>
      </c>
      <c r="D18" s="276"/>
      <c r="E18" s="277"/>
      <c r="F18" s="277"/>
      <c r="G18" s="277"/>
    </row>
    <row r="19" spans="3:13" x14ac:dyDescent="0.25">
      <c r="C19" s="275" t="s">
        <v>187</v>
      </c>
      <c r="D19" s="276"/>
      <c r="E19" s="277"/>
      <c r="F19" s="277"/>
      <c r="G19" s="277"/>
    </row>
    <row r="20" spans="3:13" x14ac:dyDescent="0.25">
      <c r="C20" s="275" t="s">
        <v>188</v>
      </c>
      <c r="D20" s="276"/>
      <c r="E20" s="277"/>
      <c r="F20" s="277"/>
      <c r="G20" s="277"/>
    </row>
    <row r="26" spans="3:13" x14ac:dyDescent="0.25">
      <c r="C26" t="s">
        <v>189</v>
      </c>
    </row>
    <row r="27" spans="3:13" x14ac:dyDescent="0.25">
      <c r="C27" s="159" t="s">
        <v>8</v>
      </c>
      <c r="D27" s="159" t="s">
        <v>9</v>
      </c>
      <c r="E27" s="159" t="s">
        <v>190</v>
      </c>
      <c r="F27" s="159" t="s">
        <v>191</v>
      </c>
      <c r="G27" s="159" t="s">
        <v>192</v>
      </c>
      <c r="H27" s="159" t="s">
        <v>193</v>
      </c>
      <c r="I27" s="159" t="s">
        <v>194</v>
      </c>
      <c r="J27" s="159" t="s">
        <v>195</v>
      </c>
      <c r="K27" s="91"/>
      <c r="M27"/>
    </row>
    <row r="28" spans="3:13" s="153" customFormat="1" x14ac:dyDescent="0.25">
      <c r="C28" s="160"/>
      <c r="D28" s="160"/>
      <c r="E28" s="160"/>
      <c r="F28" s="160"/>
      <c r="G28" s="160"/>
      <c r="H28" s="160"/>
      <c r="I28" s="160"/>
      <c r="J28" s="160"/>
      <c r="K28" s="161"/>
    </row>
    <row r="29" spans="3:13" s="153" customFormat="1" x14ac:dyDescent="0.25">
      <c r="C29" s="160"/>
      <c r="D29" s="160"/>
      <c r="E29" s="160"/>
      <c r="F29" s="160"/>
      <c r="G29" s="160"/>
      <c r="H29" s="160"/>
      <c r="I29" s="160"/>
      <c r="J29" s="160"/>
      <c r="K29" s="161"/>
    </row>
    <row r="34" spans="2:14" x14ac:dyDescent="0.25">
      <c r="C34" t="s">
        <v>196</v>
      </c>
    </row>
    <row r="35" spans="2:14" x14ac:dyDescent="0.25">
      <c r="C35" s="159" t="s">
        <v>8</v>
      </c>
      <c r="D35" s="159" t="s">
        <v>9</v>
      </c>
      <c r="E35" s="159" t="s">
        <v>190</v>
      </c>
      <c r="F35" s="159" t="s">
        <v>191</v>
      </c>
      <c r="G35" s="159" t="s">
        <v>192</v>
      </c>
      <c r="H35" s="159" t="s">
        <v>193</v>
      </c>
      <c r="I35" s="159" t="s">
        <v>194</v>
      </c>
      <c r="J35" s="159" t="s">
        <v>195</v>
      </c>
      <c r="K35" s="159" t="s">
        <v>197</v>
      </c>
      <c r="L35" s="162" t="s">
        <v>198</v>
      </c>
      <c r="M35" s="91" t="s">
        <v>199</v>
      </c>
      <c r="N35" s="163" t="s">
        <v>200</v>
      </c>
    </row>
    <row r="36" spans="2:14" x14ac:dyDescent="0.25">
      <c r="B36">
        <v>1</v>
      </c>
    </row>
    <row r="37" spans="2:14" x14ac:dyDescent="0.25">
      <c r="B37">
        <v>2</v>
      </c>
    </row>
    <row r="38" spans="2:14" x14ac:dyDescent="0.25">
      <c r="B38">
        <v>3</v>
      </c>
    </row>
    <row r="39" spans="2:14" x14ac:dyDescent="0.25">
      <c r="B39">
        <v>4</v>
      </c>
    </row>
    <row r="40" spans="2:14" x14ac:dyDescent="0.25">
      <c r="B40">
        <v>5</v>
      </c>
    </row>
    <row r="41" spans="2:14" x14ac:dyDescent="0.25">
      <c r="B41">
        <v>6</v>
      </c>
    </row>
    <row r="43" spans="2:14" x14ac:dyDescent="0.25">
      <c r="C43" t="s">
        <v>201</v>
      </c>
    </row>
    <row r="44" spans="2:14" x14ac:dyDescent="0.25">
      <c r="C44" s="159" t="s">
        <v>8</v>
      </c>
      <c r="D44" s="159" t="s">
        <v>9</v>
      </c>
      <c r="E44" s="159" t="s">
        <v>190</v>
      </c>
      <c r="F44" s="159" t="s">
        <v>191</v>
      </c>
      <c r="G44" s="159" t="s">
        <v>192</v>
      </c>
      <c r="H44" s="159" t="s">
        <v>193</v>
      </c>
      <c r="I44" s="159" t="s">
        <v>194</v>
      </c>
      <c r="J44" s="159" t="s">
        <v>195</v>
      </c>
      <c r="K44" s="159" t="s">
        <v>197</v>
      </c>
      <c r="L44" s="162" t="s">
        <v>202</v>
      </c>
      <c r="M44" s="91" t="s">
        <v>199</v>
      </c>
      <c r="N44" s="163" t="s">
        <v>200</v>
      </c>
    </row>
    <row r="45" spans="2:14" x14ac:dyDescent="0.25">
      <c r="B45">
        <v>1</v>
      </c>
    </row>
    <row r="46" spans="2:14" x14ac:dyDescent="0.25">
      <c r="B46">
        <v>2</v>
      </c>
    </row>
    <row r="47" spans="2:14" x14ac:dyDescent="0.25">
      <c r="B47">
        <v>3</v>
      </c>
    </row>
    <row r="48" spans="2:14" x14ac:dyDescent="0.25">
      <c r="B48">
        <v>4</v>
      </c>
    </row>
    <row r="49" spans="2:14" x14ac:dyDescent="0.25">
      <c r="B49">
        <v>5</v>
      </c>
    </row>
    <row r="50" spans="2:14" s="91" customFormat="1" x14ac:dyDescent="0.25">
      <c r="B50">
        <v>6</v>
      </c>
      <c r="C50"/>
      <c r="D50"/>
      <c r="E50"/>
      <c r="F50"/>
      <c r="G50"/>
      <c r="H50"/>
      <c r="I50"/>
      <c r="J50"/>
      <c r="K50"/>
      <c r="L50"/>
      <c r="N50"/>
    </row>
    <row r="52" spans="2:14" s="91" customFormat="1" x14ac:dyDescent="0.25">
      <c r="B52"/>
      <c r="C52" t="s">
        <v>147</v>
      </c>
      <c r="D52"/>
      <c r="E52"/>
      <c r="F52"/>
      <c r="G52"/>
      <c r="H52"/>
      <c r="I52"/>
      <c r="J52"/>
      <c r="K52"/>
      <c r="L52"/>
      <c r="N52"/>
    </row>
    <row r="53" spans="2:14" s="91" customFormat="1" x14ac:dyDescent="0.25">
      <c r="B53"/>
      <c r="C53" s="164" t="s">
        <v>8</v>
      </c>
      <c r="D53" s="164" t="s">
        <v>9</v>
      </c>
      <c r="E53" s="164" t="s">
        <v>190</v>
      </c>
      <c r="F53" s="164" t="s">
        <v>191</v>
      </c>
      <c r="G53" s="164" t="s">
        <v>192</v>
      </c>
      <c r="H53" s="164" t="s">
        <v>193</v>
      </c>
      <c r="I53" s="164" t="s">
        <v>194</v>
      </c>
      <c r="J53" s="164" t="s">
        <v>195</v>
      </c>
      <c r="K53" s="164" t="s">
        <v>197</v>
      </c>
      <c r="L53"/>
      <c r="N53"/>
    </row>
    <row r="54" spans="2:14" s="91" customFormat="1" x14ac:dyDescent="0.25">
      <c r="B54"/>
      <c r="C54" t="str">
        <f>'LISTE ENGAGES'!C9</f>
        <v>T</v>
      </c>
      <c r="D54">
        <f>'LISTE ENGAGES'!D9</f>
        <v>0</v>
      </c>
      <c r="E54">
        <f>'LISTE ENGAGES'!E9</f>
        <v>0</v>
      </c>
      <c r="F54">
        <f>'LISTE ENGAGES'!F9</f>
        <v>0</v>
      </c>
      <c r="G54">
        <f>'LISTE ENGAGES'!G9</f>
        <v>1</v>
      </c>
      <c r="H54">
        <f>'LISTE ENGAGES'!H9</f>
        <v>0</v>
      </c>
      <c r="I54">
        <f>'LISTE ENGAGES'!I9</f>
        <v>0</v>
      </c>
      <c r="J54">
        <f>'LISTE ENGAGES'!J9</f>
        <v>0</v>
      </c>
      <c r="K54"/>
      <c r="L54"/>
      <c r="N54"/>
    </row>
    <row r="55" spans="2:14" s="91" customFormat="1" x14ac:dyDescent="0.25">
      <c r="B55"/>
      <c r="C55" t="str">
        <f>'LISTE ENGAGES'!C10</f>
        <v>T</v>
      </c>
      <c r="D55">
        <f>'LISTE ENGAGES'!D10</f>
        <v>0</v>
      </c>
      <c r="E55">
        <f>'LISTE ENGAGES'!E10</f>
        <v>0</v>
      </c>
      <c r="F55">
        <f>'LISTE ENGAGES'!F10</f>
        <v>0</v>
      </c>
      <c r="G55">
        <f>'LISTE ENGAGES'!G10</f>
        <v>2</v>
      </c>
      <c r="H55">
        <f>'LISTE ENGAGES'!H10</f>
        <v>0</v>
      </c>
      <c r="I55">
        <f>'LISTE ENGAGES'!I10</f>
        <v>0</v>
      </c>
      <c r="J55">
        <f>'LISTE ENGAGES'!J10</f>
        <v>0</v>
      </c>
      <c r="K55"/>
      <c r="L55" s="127"/>
      <c r="N55"/>
    </row>
    <row r="56" spans="2:14" s="91" customFormat="1" x14ac:dyDescent="0.25">
      <c r="B56"/>
      <c r="C56" t="str">
        <f>'LISTE ENGAGES'!C11</f>
        <v>T</v>
      </c>
      <c r="D56">
        <f>'LISTE ENGAGES'!D11</f>
        <v>0</v>
      </c>
      <c r="E56">
        <f>'LISTE ENGAGES'!E11</f>
        <v>0</v>
      </c>
      <c r="F56">
        <f>'LISTE ENGAGES'!F11</f>
        <v>0</v>
      </c>
      <c r="G56">
        <f>'LISTE ENGAGES'!G11</f>
        <v>3</v>
      </c>
      <c r="H56">
        <f>'LISTE ENGAGES'!H11</f>
        <v>0</v>
      </c>
      <c r="I56">
        <f>'LISTE ENGAGES'!I11</f>
        <v>0</v>
      </c>
      <c r="J56">
        <f>'LISTE ENGAGES'!J11</f>
        <v>0</v>
      </c>
      <c r="K56"/>
      <c r="L56" s="127"/>
      <c r="N56"/>
    </row>
    <row r="57" spans="2:14" s="91" customFormat="1" x14ac:dyDescent="0.25">
      <c r="B57"/>
      <c r="C57" t="str">
        <f>'LISTE ENGAGES'!C12</f>
        <v>T</v>
      </c>
      <c r="D57">
        <f>'LISTE ENGAGES'!D12</f>
        <v>0</v>
      </c>
      <c r="E57">
        <f>'LISTE ENGAGES'!E12</f>
        <v>0</v>
      </c>
      <c r="F57">
        <f>'LISTE ENGAGES'!F12</f>
        <v>0</v>
      </c>
      <c r="G57">
        <f>'LISTE ENGAGES'!G12</f>
        <v>4</v>
      </c>
      <c r="H57">
        <f>'LISTE ENGAGES'!H12</f>
        <v>0</v>
      </c>
      <c r="I57">
        <f>'LISTE ENGAGES'!I12</f>
        <v>0</v>
      </c>
      <c r="J57">
        <f>'LISTE ENGAGES'!J12</f>
        <v>0</v>
      </c>
      <c r="K57"/>
      <c r="L57" s="127"/>
      <c r="N57"/>
    </row>
    <row r="58" spans="2:14" s="91" customFormat="1" x14ac:dyDescent="0.25">
      <c r="B58"/>
      <c r="C58" t="str">
        <f>'LISTE ENGAGES'!C13</f>
        <v>T</v>
      </c>
      <c r="D58">
        <f>'LISTE ENGAGES'!D13</f>
        <v>0</v>
      </c>
      <c r="E58">
        <f>'LISTE ENGAGES'!E13</f>
        <v>0</v>
      </c>
      <c r="F58">
        <f>'LISTE ENGAGES'!F13</f>
        <v>0</v>
      </c>
      <c r="G58">
        <f>'LISTE ENGAGES'!G13</f>
        <v>5</v>
      </c>
      <c r="H58">
        <f>'LISTE ENGAGES'!H13</f>
        <v>0</v>
      </c>
      <c r="I58">
        <f>'LISTE ENGAGES'!I13</f>
        <v>0</v>
      </c>
      <c r="J58">
        <f>'LISTE ENGAGES'!J13</f>
        <v>0</v>
      </c>
      <c r="K58"/>
      <c r="L58" s="127"/>
      <c r="N58"/>
    </row>
    <row r="59" spans="2:14" s="91" customFormat="1" x14ac:dyDescent="0.25">
      <c r="B59"/>
      <c r="C59" t="str">
        <f>'LISTE ENGAGES'!C14</f>
        <v>T</v>
      </c>
      <c r="D59">
        <f>'LISTE ENGAGES'!D14</f>
        <v>0</v>
      </c>
      <c r="E59">
        <f>'LISTE ENGAGES'!E14</f>
        <v>0</v>
      </c>
      <c r="F59">
        <f>'LISTE ENGAGES'!F14</f>
        <v>0</v>
      </c>
      <c r="G59">
        <f>'LISTE ENGAGES'!G14</f>
        <v>6</v>
      </c>
      <c r="H59">
        <f>'LISTE ENGAGES'!H14</f>
        <v>0</v>
      </c>
      <c r="I59">
        <f>'LISTE ENGAGES'!I14</f>
        <v>0</v>
      </c>
      <c r="J59">
        <f>'LISTE ENGAGES'!J14</f>
        <v>0</v>
      </c>
      <c r="K59"/>
      <c r="L59" s="127"/>
      <c r="N59"/>
    </row>
    <row r="60" spans="2:14" s="91" customFormat="1" x14ac:dyDescent="0.25">
      <c r="B60"/>
      <c r="C60" t="str">
        <f>'LISTE ENGAGES'!C15</f>
        <v>T</v>
      </c>
      <c r="D60">
        <f>'LISTE ENGAGES'!D15</f>
        <v>0</v>
      </c>
      <c r="E60">
        <f>'LISTE ENGAGES'!E15</f>
        <v>0</v>
      </c>
      <c r="F60">
        <f>'LISTE ENGAGES'!F15</f>
        <v>0</v>
      </c>
      <c r="G60">
        <f>'LISTE ENGAGES'!G15</f>
        <v>7</v>
      </c>
      <c r="H60">
        <f>'LISTE ENGAGES'!H15</f>
        <v>0</v>
      </c>
      <c r="I60">
        <f>'LISTE ENGAGES'!I15</f>
        <v>0</v>
      </c>
      <c r="J60">
        <f>'LISTE ENGAGES'!J15</f>
        <v>0</v>
      </c>
      <c r="K60"/>
      <c r="L60" s="127"/>
      <c r="N60"/>
    </row>
    <row r="61" spans="2:14" s="91" customFormat="1" x14ac:dyDescent="0.25">
      <c r="B61"/>
      <c r="C61" t="str">
        <f>'LISTE ENGAGES'!C16</f>
        <v>T</v>
      </c>
      <c r="D61">
        <f>'LISTE ENGAGES'!D16</f>
        <v>0</v>
      </c>
      <c r="E61">
        <f>'LISTE ENGAGES'!E16</f>
        <v>0</v>
      </c>
      <c r="F61">
        <f>'LISTE ENGAGES'!F16</f>
        <v>0</v>
      </c>
      <c r="G61">
        <f>'LISTE ENGAGES'!G16</f>
        <v>8</v>
      </c>
      <c r="H61">
        <f>'LISTE ENGAGES'!H16</f>
        <v>0</v>
      </c>
      <c r="I61">
        <f>'LISTE ENGAGES'!I16</f>
        <v>0</v>
      </c>
      <c r="J61">
        <f>'LISTE ENGAGES'!J16</f>
        <v>0</v>
      </c>
      <c r="K61"/>
      <c r="L61" s="127"/>
      <c r="N61"/>
    </row>
    <row r="62" spans="2:14" s="91" customFormat="1" x14ac:dyDescent="0.25">
      <c r="B62"/>
      <c r="C62" t="str">
        <f>'LISTE ENGAGES'!C17</f>
        <v>T</v>
      </c>
      <c r="D62">
        <f>'LISTE ENGAGES'!D17</f>
        <v>0</v>
      </c>
      <c r="E62">
        <f>'LISTE ENGAGES'!E17</f>
        <v>0</v>
      </c>
      <c r="F62">
        <f>'LISTE ENGAGES'!F17</f>
        <v>0</v>
      </c>
      <c r="G62">
        <f>'LISTE ENGAGES'!G17</f>
        <v>9</v>
      </c>
      <c r="H62">
        <f>'LISTE ENGAGES'!H17</f>
        <v>0</v>
      </c>
      <c r="I62">
        <f>'LISTE ENGAGES'!I17</f>
        <v>0</v>
      </c>
      <c r="J62">
        <f>'LISTE ENGAGES'!J17</f>
        <v>0</v>
      </c>
      <c r="K62"/>
      <c r="L62" s="127"/>
      <c r="N62"/>
    </row>
    <row r="63" spans="2:14" s="91" customFormat="1" x14ac:dyDescent="0.25">
      <c r="B63"/>
      <c r="C63" t="str">
        <f>'LISTE ENGAGES'!C18</f>
        <v>T</v>
      </c>
      <c r="D63">
        <f>'LISTE ENGAGES'!D18</f>
        <v>0</v>
      </c>
      <c r="E63">
        <f>'LISTE ENGAGES'!E18</f>
        <v>0</v>
      </c>
      <c r="F63">
        <f>'LISTE ENGAGES'!F18</f>
        <v>0</v>
      </c>
      <c r="G63">
        <f>'LISTE ENGAGES'!G18</f>
        <v>10</v>
      </c>
      <c r="H63">
        <f>'LISTE ENGAGES'!H18</f>
        <v>0</v>
      </c>
      <c r="I63">
        <f>'LISTE ENGAGES'!I18</f>
        <v>0</v>
      </c>
      <c r="J63">
        <f>'LISTE ENGAGES'!J18</f>
        <v>0</v>
      </c>
      <c r="K63"/>
      <c r="L63" s="127"/>
      <c r="N63"/>
    </row>
    <row r="64" spans="2:14" s="91" customFormat="1" x14ac:dyDescent="0.25">
      <c r="B64"/>
      <c r="C64" t="str">
        <f>'LISTE ENGAGES'!C19</f>
        <v>T</v>
      </c>
      <c r="D64">
        <f>'LISTE ENGAGES'!D19</f>
        <v>0</v>
      </c>
      <c r="E64">
        <f>'LISTE ENGAGES'!E19</f>
        <v>0</v>
      </c>
      <c r="F64">
        <f>'LISTE ENGAGES'!F19</f>
        <v>0</v>
      </c>
      <c r="G64">
        <f>'LISTE ENGAGES'!G19</f>
        <v>11</v>
      </c>
      <c r="H64">
        <f>'LISTE ENGAGES'!H19</f>
        <v>0</v>
      </c>
      <c r="I64">
        <f>'LISTE ENGAGES'!I19</f>
        <v>0</v>
      </c>
      <c r="J64">
        <f>'LISTE ENGAGES'!J19</f>
        <v>0</v>
      </c>
      <c r="K64"/>
      <c r="L64" s="127"/>
      <c r="N64"/>
    </row>
    <row r="65" spans="2:14" s="91" customFormat="1" x14ac:dyDescent="0.25">
      <c r="B65"/>
      <c r="C65" t="str">
        <f>'LISTE ENGAGES'!C20</f>
        <v>T</v>
      </c>
      <c r="D65">
        <f>'LISTE ENGAGES'!D20</f>
        <v>0</v>
      </c>
      <c r="E65">
        <f>'LISTE ENGAGES'!E20</f>
        <v>0</v>
      </c>
      <c r="F65">
        <f>'LISTE ENGAGES'!F20</f>
        <v>0</v>
      </c>
      <c r="G65">
        <f>'LISTE ENGAGES'!G20</f>
        <v>12</v>
      </c>
      <c r="H65">
        <f>'LISTE ENGAGES'!H20</f>
        <v>0</v>
      </c>
      <c r="I65">
        <f>'LISTE ENGAGES'!I20</f>
        <v>0</v>
      </c>
      <c r="J65">
        <f>'LISTE ENGAGES'!J20</f>
        <v>0</v>
      </c>
      <c r="K65"/>
      <c r="L65" s="127"/>
      <c r="N65"/>
    </row>
    <row r="66" spans="2:14" s="91" customFormat="1" x14ac:dyDescent="0.25">
      <c r="B66"/>
      <c r="C66" t="str">
        <f>'LISTE ENGAGES'!C21</f>
        <v>T</v>
      </c>
      <c r="D66">
        <f>'LISTE ENGAGES'!D21</f>
        <v>0</v>
      </c>
      <c r="E66">
        <f>'LISTE ENGAGES'!E21</f>
        <v>0</v>
      </c>
      <c r="F66">
        <f>'LISTE ENGAGES'!F21</f>
        <v>0</v>
      </c>
      <c r="G66">
        <f>'LISTE ENGAGES'!G21</f>
        <v>13</v>
      </c>
      <c r="H66">
        <f>'LISTE ENGAGES'!H21</f>
        <v>0</v>
      </c>
      <c r="I66">
        <f>'LISTE ENGAGES'!I21</f>
        <v>0</v>
      </c>
      <c r="J66">
        <f>'LISTE ENGAGES'!J21</f>
        <v>0</v>
      </c>
      <c r="K66"/>
      <c r="L66" s="127"/>
      <c r="N66"/>
    </row>
    <row r="67" spans="2:14" s="91" customFormat="1" x14ac:dyDescent="0.25">
      <c r="B67"/>
      <c r="C67" t="str">
        <f>'LISTE ENGAGES'!C22</f>
        <v>T</v>
      </c>
      <c r="D67">
        <f>'LISTE ENGAGES'!D22</f>
        <v>0</v>
      </c>
      <c r="E67">
        <f>'LISTE ENGAGES'!E22</f>
        <v>0</v>
      </c>
      <c r="F67">
        <f>'LISTE ENGAGES'!F22</f>
        <v>0</v>
      </c>
      <c r="G67">
        <f>'LISTE ENGAGES'!G22</f>
        <v>14</v>
      </c>
      <c r="H67">
        <f>'LISTE ENGAGES'!H22</f>
        <v>0</v>
      </c>
      <c r="I67">
        <f>'LISTE ENGAGES'!I22</f>
        <v>0</v>
      </c>
      <c r="J67">
        <f>'LISTE ENGAGES'!J22</f>
        <v>0</v>
      </c>
      <c r="K67"/>
      <c r="L67" s="127"/>
      <c r="N67"/>
    </row>
    <row r="68" spans="2:14" s="91" customFormat="1" x14ac:dyDescent="0.25">
      <c r="B68"/>
      <c r="C68" t="str">
        <f>'LISTE ENGAGES'!C23</f>
        <v>T</v>
      </c>
      <c r="D68">
        <f>'LISTE ENGAGES'!D23</f>
        <v>0</v>
      </c>
      <c r="E68">
        <f>'LISTE ENGAGES'!E23</f>
        <v>0</v>
      </c>
      <c r="F68">
        <f>'LISTE ENGAGES'!F23</f>
        <v>0</v>
      </c>
      <c r="G68">
        <f>'LISTE ENGAGES'!G23</f>
        <v>15</v>
      </c>
      <c r="H68">
        <f>'LISTE ENGAGES'!H23</f>
        <v>0</v>
      </c>
      <c r="I68">
        <f>'LISTE ENGAGES'!I23</f>
        <v>0</v>
      </c>
      <c r="J68">
        <f>'LISTE ENGAGES'!J23</f>
        <v>0</v>
      </c>
      <c r="K68"/>
      <c r="L68" s="127"/>
      <c r="N68"/>
    </row>
    <row r="69" spans="2:14" s="91" customFormat="1" x14ac:dyDescent="0.25">
      <c r="B69"/>
      <c r="C69" t="str">
        <f>'LISTE ENGAGES'!C24</f>
        <v>T</v>
      </c>
      <c r="D69">
        <f>'LISTE ENGAGES'!D24</f>
        <v>0</v>
      </c>
      <c r="E69">
        <f>'LISTE ENGAGES'!E24</f>
        <v>0</v>
      </c>
      <c r="F69">
        <f>'LISTE ENGAGES'!F24</f>
        <v>0</v>
      </c>
      <c r="G69">
        <f>'LISTE ENGAGES'!G24</f>
        <v>16</v>
      </c>
      <c r="H69">
        <f>'LISTE ENGAGES'!H24</f>
        <v>0</v>
      </c>
      <c r="I69">
        <f>'LISTE ENGAGES'!I24</f>
        <v>0</v>
      </c>
      <c r="J69">
        <f>'LISTE ENGAGES'!J24</f>
        <v>0</v>
      </c>
      <c r="K69"/>
      <c r="L69" s="127"/>
      <c r="N69"/>
    </row>
    <row r="70" spans="2:14" s="91" customFormat="1" x14ac:dyDescent="0.25">
      <c r="B70"/>
      <c r="C70" t="str">
        <f>'LISTE ENGAGES'!C25</f>
        <v>T</v>
      </c>
      <c r="D70">
        <f>'LISTE ENGAGES'!D25</f>
        <v>0</v>
      </c>
      <c r="E70">
        <f>'LISTE ENGAGES'!E25</f>
        <v>0</v>
      </c>
      <c r="F70">
        <f>'LISTE ENGAGES'!F25</f>
        <v>0</v>
      </c>
      <c r="G70">
        <f>'LISTE ENGAGES'!G25</f>
        <v>17</v>
      </c>
      <c r="H70">
        <f>'LISTE ENGAGES'!H25</f>
        <v>0</v>
      </c>
      <c r="I70">
        <f>'LISTE ENGAGES'!I25</f>
        <v>0</v>
      </c>
      <c r="J70">
        <f>'LISTE ENGAGES'!J25</f>
        <v>0</v>
      </c>
      <c r="K70"/>
      <c r="L70" s="127"/>
      <c r="N70"/>
    </row>
    <row r="71" spans="2:14" s="91" customFormat="1" x14ac:dyDescent="0.25">
      <c r="B71"/>
      <c r="C71" t="str">
        <f>'LISTE ENGAGES'!C26</f>
        <v>T</v>
      </c>
      <c r="D71">
        <f>'LISTE ENGAGES'!D26</f>
        <v>0</v>
      </c>
      <c r="E71">
        <f>'LISTE ENGAGES'!E26</f>
        <v>0</v>
      </c>
      <c r="F71">
        <f>'LISTE ENGAGES'!F26</f>
        <v>0</v>
      </c>
      <c r="G71">
        <f>'LISTE ENGAGES'!G26</f>
        <v>18</v>
      </c>
      <c r="H71">
        <f>'LISTE ENGAGES'!H26</f>
        <v>0</v>
      </c>
      <c r="I71">
        <f>'LISTE ENGAGES'!I26</f>
        <v>0</v>
      </c>
      <c r="J71">
        <f>'LISTE ENGAGES'!J26</f>
        <v>0</v>
      </c>
      <c r="K71"/>
      <c r="L71" s="127"/>
      <c r="N71"/>
    </row>
    <row r="72" spans="2:14" s="91" customFormat="1" x14ac:dyDescent="0.25">
      <c r="B72"/>
      <c r="C72" t="str">
        <f>'LISTE ENGAGES'!C27</f>
        <v>T</v>
      </c>
      <c r="D72">
        <f>'LISTE ENGAGES'!D27</f>
        <v>0</v>
      </c>
      <c r="E72">
        <f>'LISTE ENGAGES'!E27</f>
        <v>0</v>
      </c>
      <c r="F72">
        <f>'LISTE ENGAGES'!F27</f>
        <v>0</v>
      </c>
      <c r="G72">
        <f>'LISTE ENGAGES'!G27</f>
        <v>19</v>
      </c>
      <c r="H72">
        <f>'LISTE ENGAGES'!H27</f>
        <v>0</v>
      </c>
      <c r="I72">
        <f>'LISTE ENGAGES'!I27</f>
        <v>0</v>
      </c>
      <c r="J72">
        <f>'LISTE ENGAGES'!J27</f>
        <v>0</v>
      </c>
      <c r="K72"/>
      <c r="L72" s="127"/>
      <c r="N72"/>
    </row>
    <row r="73" spans="2:14" s="91" customFormat="1" x14ac:dyDescent="0.25">
      <c r="B73"/>
      <c r="C73" t="str">
        <f>'LISTE ENGAGES'!C28</f>
        <v>T</v>
      </c>
      <c r="D73">
        <f>'LISTE ENGAGES'!D28</f>
        <v>0</v>
      </c>
      <c r="E73">
        <f>'LISTE ENGAGES'!E28</f>
        <v>0</v>
      </c>
      <c r="F73">
        <f>'LISTE ENGAGES'!F28</f>
        <v>0</v>
      </c>
      <c r="G73">
        <f>'LISTE ENGAGES'!G28</f>
        <v>20</v>
      </c>
      <c r="H73">
        <f>'LISTE ENGAGES'!H28</f>
        <v>0</v>
      </c>
      <c r="I73">
        <f>'LISTE ENGAGES'!I28</f>
        <v>0</v>
      </c>
      <c r="J73">
        <f>'LISTE ENGAGES'!J28</f>
        <v>0</v>
      </c>
      <c r="K73"/>
      <c r="L73" s="127"/>
      <c r="N73"/>
    </row>
    <row r="74" spans="2:14" s="91" customFormat="1" x14ac:dyDescent="0.25">
      <c r="B74"/>
      <c r="C74" t="str">
        <f>'LISTE ENGAGES'!C29</f>
        <v>T</v>
      </c>
      <c r="D74">
        <f>'LISTE ENGAGES'!D29</f>
        <v>0</v>
      </c>
      <c r="E74">
        <f>'LISTE ENGAGES'!E29</f>
        <v>0</v>
      </c>
      <c r="F74">
        <f>'LISTE ENGAGES'!F29</f>
        <v>0</v>
      </c>
      <c r="G74">
        <f>'LISTE ENGAGES'!G29</f>
        <v>21</v>
      </c>
      <c r="H74">
        <f>'LISTE ENGAGES'!H29</f>
        <v>0</v>
      </c>
      <c r="I74">
        <f>'LISTE ENGAGES'!I29</f>
        <v>0</v>
      </c>
      <c r="J74">
        <f>'LISTE ENGAGES'!J29</f>
        <v>0</v>
      </c>
      <c r="K74"/>
      <c r="L74" s="127"/>
      <c r="N74"/>
    </row>
    <row r="75" spans="2:14" s="91" customFormat="1" x14ac:dyDescent="0.25">
      <c r="B75"/>
      <c r="C75" t="str">
        <f>'LISTE ENGAGES'!C30</f>
        <v>T</v>
      </c>
      <c r="D75">
        <f>'LISTE ENGAGES'!D30</f>
        <v>0</v>
      </c>
      <c r="E75">
        <f>'LISTE ENGAGES'!E30</f>
        <v>0</v>
      </c>
      <c r="F75">
        <f>'LISTE ENGAGES'!F30</f>
        <v>0</v>
      </c>
      <c r="G75">
        <f>'LISTE ENGAGES'!G30</f>
        <v>22</v>
      </c>
      <c r="H75">
        <f>'LISTE ENGAGES'!H30</f>
        <v>0</v>
      </c>
      <c r="I75">
        <f>'LISTE ENGAGES'!I30</f>
        <v>0</v>
      </c>
      <c r="J75">
        <f>'LISTE ENGAGES'!J30</f>
        <v>0</v>
      </c>
      <c r="K75"/>
      <c r="L75" s="127"/>
      <c r="N75"/>
    </row>
    <row r="76" spans="2:14" s="91" customFormat="1" x14ac:dyDescent="0.25">
      <c r="B76"/>
      <c r="C76" t="str">
        <f>'LISTE ENGAGES'!C31</f>
        <v>T</v>
      </c>
      <c r="D76">
        <f>'LISTE ENGAGES'!D31</f>
        <v>0</v>
      </c>
      <c r="E76">
        <f>'LISTE ENGAGES'!E31</f>
        <v>0</v>
      </c>
      <c r="F76">
        <f>'LISTE ENGAGES'!F31</f>
        <v>0</v>
      </c>
      <c r="G76">
        <f>'LISTE ENGAGES'!G31</f>
        <v>23</v>
      </c>
      <c r="H76">
        <f>'LISTE ENGAGES'!H31</f>
        <v>0</v>
      </c>
      <c r="I76">
        <f>'LISTE ENGAGES'!I31</f>
        <v>0</v>
      </c>
      <c r="J76">
        <f>'LISTE ENGAGES'!J31</f>
        <v>0</v>
      </c>
      <c r="K76"/>
      <c r="L76" s="127"/>
      <c r="N76"/>
    </row>
    <row r="77" spans="2:14" s="91" customFormat="1" x14ac:dyDescent="0.25">
      <c r="B77"/>
      <c r="C77" t="str">
        <f>'LISTE ENGAGES'!C32</f>
        <v>T</v>
      </c>
      <c r="D77">
        <f>'LISTE ENGAGES'!D32</f>
        <v>0</v>
      </c>
      <c r="E77">
        <f>'LISTE ENGAGES'!E32</f>
        <v>0</v>
      </c>
      <c r="F77">
        <f>'LISTE ENGAGES'!F32</f>
        <v>0</v>
      </c>
      <c r="G77">
        <f>'LISTE ENGAGES'!G32</f>
        <v>24</v>
      </c>
      <c r="H77">
        <f>'LISTE ENGAGES'!H32</f>
        <v>0</v>
      </c>
      <c r="I77">
        <f>'LISTE ENGAGES'!I32</f>
        <v>0</v>
      </c>
      <c r="J77">
        <f>'LISTE ENGAGES'!J32</f>
        <v>0</v>
      </c>
      <c r="K77"/>
      <c r="L77" s="127"/>
      <c r="N77"/>
    </row>
    <row r="78" spans="2:14" s="91" customFormat="1" x14ac:dyDescent="0.25">
      <c r="B78"/>
      <c r="C78" t="str">
        <f>'LISTE ENGAGES'!C33</f>
        <v>T</v>
      </c>
      <c r="D78">
        <f>'LISTE ENGAGES'!D33</f>
        <v>0</v>
      </c>
      <c r="E78">
        <f>'LISTE ENGAGES'!E33</f>
        <v>0</v>
      </c>
      <c r="F78">
        <f>'LISTE ENGAGES'!F33</f>
        <v>0</v>
      </c>
      <c r="G78">
        <f>'LISTE ENGAGES'!G33</f>
        <v>25</v>
      </c>
      <c r="H78">
        <f>'LISTE ENGAGES'!H33</f>
        <v>0</v>
      </c>
      <c r="I78">
        <f>'LISTE ENGAGES'!I33</f>
        <v>0</v>
      </c>
      <c r="J78">
        <f>'LISTE ENGAGES'!J33</f>
        <v>0</v>
      </c>
      <c r="K78"/>
      <c r="L78" s="127"/>
      <c r="N78"/>
    </row>
    <row r="79" spans="2:14" s="91" customFormat="1" x14ac:dyDescent="0.25">
      <c r="B79"/>
      <c r="C79" t="str">
        <f>'LISTE ENGAGES'!C34</f>
        <v>T</v>
      </c>
      <c r="D79">
        <f>'LISTE ENGAGES'!D34</f>
        <v>0</v>
      </c>
      <c r="E79">
        <f>'LISTE ENGAGES'!E34</f>
        <v>0</v>
      </c>
      <c r="F79">
        <f>'LISTE ENGAGES'!F34</f>
        <v>0</v>
      </c>
      <c r="G79">
        <f>'LISTE ENGAGES'!G34</f>
        <v>26</v>
      </c>
      <c r="H79">
        <f>'LISTE ENGAGES'!H34</f>
        <v>0</v>
      </c>
      <c r="I79">
        <f>'LISTE ENGAGES'!I34</f>
        <v>0</v>
      </c>
      <c r="J79">
        <f>'LISTE ENGAGES'!J34</f>
        <v>0</v>
      </c>
      <c r="K79"/>
      <c r="L79" s="127"/>
      <c r="N79"/>
    </row>
    <row r="80" spans="2:14" s="91" customFormat="1" x14ac:dyDescent="0.25">
      <c r="B80"/>
      <c r="C80" t="str">
        <f>'LISTE ENGAGES'!C35</f>
        <v>T</v>
      </c>
      <c r="D80">
        <f>'LISTE ENGAGES'!D35</f>
        <v>0</v>
      </c>
      <c r="E80">
        <f>'LISTE ENGAGES'!E35</f>
        <v>0</v>
      </c>
      <c r="F80">
        <f>'LISTE ENGAGES'!F35</f>
        <v>0</v>
      </c>
      <c r="G80">
        <f>'LISTE ENGAGES'!G35</f>
        <v>27</v>
      </c>
      <c r="H80">
        <f>'LISTE ENGAGES'!H35</f>
        <v>0</v>
      </c>
      <c r="I80">
        <f>'LISTE ENGAGES'!I35</f>
        <v>0</v>
      </c>
      <c r="J80">
        <f>'LISTE ENGAGES'!J35</f>
        <v>0</v>
      </c>
      <c r="K80"/>
      <c r="L80" s="127"/>
      <c r="N80"/>
    </row>
    <row r="81" spans="2:14" s="91" customFormat="1" x14ac:dyDescent="0.25">
      <c r="B81"/>
      <c r="C81" t="str">
        <f>'LISTE ENGAGES'!C36</f>
        <v>T</v>
      </c>
      <c r="D81">
        <f>'LISTE ENGAGES'!D36</f>
        <v>0</v>
      </c>
      <c r="E81">
        <f>'LISTE ENGAGES'!E36</f>
        <v>0</v>
      </c>
      <c r="F81">
        <f>'LISTE ENGAGES'!F36</f>
        <v>0</v>
      </c>
      <c r="G81">
        <f>'LISTE ENGAGES'!G36</f>
        <v>28</v>
      </c>
      <c r="H81">
        <f>'LISTE ENGAGES'!H36</f>
        <v>0</v>
      </c>
      <c r="I81">
        <f>'LISTE ENGAGES'!I36</f>
        <v>0</v>
      </c>
      <c r="J81">
        <f>'LISTE ENGAGES'!J36</f>
        <v>0</v>
      </c>
      <c r="K81"/>
      <c r="L81" s="127"/>
      <c r="N81"/>
    </row>
    <row r="82" spans="2:14" s="91" customFormat="1" x14ac:dyDescent="0.25">
      <c r="B82"/>
      <c r="C82" t="str">
        <f>'LISTE ENGAGES'!C37</f>
        <v>T</v>
      </c>
      <c r="D82">
        <f>'LISTE ENGAGES'!D37</f>
        <v>0</v>
      </c>
      <c r="E82">
        <f>'LISTE ENGAGES'!E37</f>
        <v>0</v>
      </c>
      <c r="F82">
        <f>'LISTE ENGAGES'!F37</f>
        <v>0</v>
      </c>
      <c r="G82">
        <f>'LISTE ENGAGES'!G37</f>
        <v>29</v>
      </c>
      <c r="H82">
        <f>'LISTE ENGAGES'!H37</f>
        <v>0</v>
      </c>
      <c r="I82">
        <f>'LISTE ENGAGES'!I37</f>
        <v>0</v>
      </c>
      <c r="J82">
        <f>'LISTE ENGAGES'!J37</f>
        <v>0</v>
      </c>
      <c r="K82"/>
      <c r="L82" s="127"/>
      <c r="N82"/>
    </row>
    <row r="83" spans="2:14" s="91" customFormat="1" x14ac:dyDescent="0.25">
      <c r="B83"/>
      <c r="C83" t="str">
        <f>'LISTE ENGAGES'!C38</f>
        <v>T</v>
      </c>
      <c r="D83">
        <f>'LISTE ENGAGES'!D38</f>
        <v>0</v>
      </c>
      <c r="E83">
        <f>'LISTE ENGAGES'!E38</f>
        <v>0</v>
      </c>
      <c r="F83">
        <f>'LISTE ENGAGES'!F38</f>
        <v>0</v>
      </c>
      <c r="G83">
        <f>'LISTE ENGAGES'!G38</f>
        <v>30</v>
      </c>
      <c r="H83">
        <f>'LISTE ENGAGES'!H38</f>
        <v>0</v>
      </c>
      <c r="I83">
        <f>'LISTE ENGAGES'!I38</f>
        <v>0</v>
      </c>
      <c r="J83">
        <f>'LISTE ENGAGES'!J38</f>
        <v>0</v>
      </c>
      <c r="K83"/>
      <c r="L83" s="127"/>
      <c r="N83"/>
    </row>
    <row r="84" spans="2:14" s="91" customFormat="1" x14ac:dyDescent="0.25">
      <c r="B84"/>
      <c r="C84" t="str">
        <f>'LISTE ENGAGES'!C39</f>
        <v>T</v>
      </c>
      <c r="D84">
        <f>'LISTE ENGAGES'!D39</f>
        <v>0</v>
      </c>
      <c r="E84">
        <f>'LISTE ENGAGES'!E39</f>
        <v>0</v>
      </c>
      <c r="F84">
        <f>'LISTE ENGAGES'!F39</f>
        <v>0</v>
      </c>
      <c r="G84">
        <f>'LISTE ENGAGES'!G39</f>
        <v>31</v>
      </c>
      <c r="H84">
        <f>'LISTE ENGAGES'!H39</f>
        <v>0</v>
      </c>
      <c r="I84">
        <f>'LISTE ENGAGES'!I39</f>
        <v>0</v>
      </c>
      <c r="J84">
        <f>'LISTE ENGAGES'!J39</f>
        <v>0</v>
      </c>
      <c r="K84"/>
      <c r="L84" s="127"/>
      <c r="N84"/>
    </row>
    <row r="85" spans="2:14" s="91" customFormat="1" x14ac:dyDescent="0.25">
      <c r="B85"/>
      <c r="C85" t="str">
        <f>'LISTE ENGAGES'!C40</f>
        <v>T</v>
      </c>
      <c r="D85">
        <f>'LISTE ENGAGES'!D40</f>
        <v>0</v>
      </c>
      <c r="E85">
        <f>'LISTE ENGAGES'!E40</f>
        <v>0</v>
      </c>
      <c r="F85">
        <f>'LISTE ENGAGES'!F40</f>
        <v>0</v>
      </c>
      <c r="G85">
        <f>'LISTE ENGAGES'!G40</f>
        <v>32</v>
      </c>
      <c r="H85">
        <f>'LISTE ENGAGES'!H40</f>
        <v>0</v>
      </c>
      <c r="I85">
        <f>'LISTE ENGAGES'!I40</f>
        <v>0</v>
      </c>
      <c r="J85">
        <f>'LISTE ENGAGES'!J40</f>
        <v>0</v>
      </c>
      <c r="K85"/>
      <c r="L85" s="127"/>
      <c r="N85"/>
    </row>
    <row r="86" spans="2:14" x14ac:dyDescent="0.25">
      <c r="C86" t="str">
        <f>'LISTE ENGAGES'!C41</f>
        <v>T</v>
      </c>
      <c r="D86">
        <f>'LISTE ENGAGES'!D41</f>
        <v>0</v>
      </c>
      <c r="E86">
        <f>'LISTE ENGAGES'!E41</f>
        <v>0</v>
      </c>
      <c r="F86">
        <f>'LISTE ENGAGES'!F41</f>
        <v>0</v>
      </c>
      <c r="G86">
        <f>'LISTE ENGAGES'!G41</f>
        <v>33</v>
      </c>
      <c r="H86">
        <f>'LISTE ENGAGES'!H41</f>
        <v>0</v>
      </c>
      <c r="I86">
        <f>'LISTE ENGAGES'!I41</f>
        <v>0</v>
      </c>
      <c r="J86">
        <f>'LISTE ENGAGES'!J41</f>
        <v>0</v>
      </c>
    </row>
    <row r="87" spans="2:14" x14ac:dyDescent="0.25">
      <c r="C87" t="str">
        <f>'LISTE ENGAGES'!C42</f>
        <v>T</v>
      </c>
      <c r="D87">
        <f>'LISTE ENGAGES'!D42</f>
        <v>0</v>
      </c>
      <c r="E87">
        <f>'LISTE ENGAGES'!E42</f>
        <v>0</v>
      </c>
      <c r="F87">
        <f>'LISTE ENGAGES'!F42</f>
        <v>0</v>
      </c>
      <c r="G87">
        <f>'LISTE ENGAGES'!G42</f>
        <v>34</v>
      </c>
      <c r="H87">
        <f>'LISTE ENGAGES'!H42</f>
        <v>0</v>
      </c>
      <c r="I87">
        <f>'LISTE ENGAGES'!I42</f>
        <v>0</v>
      </c>
      <c r="J87">
        <f>'LISTE ENGAGES'!J42</f>
        <v>0</v>
      </c>
    </row>
    <row r="88" spans="2:14" x14ac:dyDescent="0.25">
      <c r="C88" t="str">
        <f>'LISTE ENGAGES'!C43</f>
        <v>T</v>
      </c>
      <c r="D88">
        <f>'LISTE ENGAGES'!D43</f>
        <v>0</v>
      </c>
      <c r="E88">
        <f>'LISTE ENGAGES'!E43</f>
        <v>0</v>
      </c>
      <c r="F88">
        <f>'LISTE ENGAGES'!F43</f>
        <v>0</v>
      </c>
      <c r="G88">
        <f>'LISTE ENGAGES'!G43</f>
        <v>35</v>
      </c>
      <c r="H88">
        <f>'LISTE ENGAGES'!H43</f>
        <v>0</v>
      </c>
      <c r="I88">
        <f>'LISTE ENGAGES'!I43</f>
        <v>0</v>
      </c>
      <c r="J88">
        <f>'LISTE ENGAGES'!J43</f>
        <v>0</v>
      </c>
    </row>
    <row r="89" spans="2:14" x14ac:dyDescent="0.25">
      <c r="C89" s="127" t="str">
        <f>'LISTE ENGAGES'!C44</f>
        <v>T</v>
      </c>
      <c r="D89" s="127">
        <f>'LISTE ENGAGES'!D44</f>
        <v>0</v>
      </c>
      <c r="E89" s="127">
        <f>'LISTE ENGAGES'!E44</f>
        <v>0</v>
      </c>
      <c r="F89" s="127">
        <f>'LISTE ENGAGES'!F44</f>
        <v>0</v>
      </c>
      <c r="G89" s="127">
        <f>'LISTE ENGAGES'!G44</f>
        <v>36</v>
      </c>
      <c r="H89" s="127">
        <f>'LISTE ENGAGES'!H44</f>
        <v>0</v>
      </c>
      <c r="I89" s="127">
        <f>'LISTE ENGAGES'!I44</f>
        <v>0</v>
      </c>
      <c r="J89" s="127">
        <f>'LISTE ENGAGES'!J44</f>
        <v>0</v>
      </c>
    </row>
    <row r="90" spans="2:14" x14ac:dyDescent="0.25">
      <c r="C90" s="127" t="str">
        <f>'LISTE ENGAGES'!C45</f>
        <v>T</v>
      </c>
      <c r="D90" s="127">
        <f>'LISTE ENGAGES'!D45</f>
        <v>0</v>
      </c>
      <c r="E90" s="127">
        <f>'LISTE ENGAGES'!E45</f>
        <v>0</v>
      </c>
      <c r="F90" s="127">
        <f>'LISTE ENGAGES'!F45</f>
        <v>0</v>
      </c>
      <c r="G90" s="127">
        <f>'LISTE ENGAGES'!G45</f>
        <v>37</v>
      </c>
      <c r="H90" s="127">
        <f>'LISTE ENGAGES'!H45</f>
        <v>0</v>
      </c>
      <c r="I90" s="127">
        <f>'LISTE ENGAGES'!I45</f>
        <v>0</v>
      </c>
      <c r="J90" s="127">
        <f>'LISTE ENGAGES'!J45</f>
        <v>0</v>
      </c>
    </row>
    <row r="91" spans="2:14" x14ac:dyDescent="0.25">
      <c r="C91" s="127" t="str">
        <f>'LISTE ENGAGES'!C46</f>
        <v>T</v>
      </c>
      <c r="D91" s="127">
        <f>'LISTE ENGAGES'!D46</f>
        <v>0</v>
      </c>
      <c r="E91" s="127">
        <f>'LISTE ENGAGES'!E46</f>
        <v>0</v>
      </c>
      <c r="F91" s="127">
        <f>'LISTE ENGAGES'!F46</f>
        <v>0</v>
      </c>
      <c r="G91" s="127">
        <f>'LISTE ENGAGES'!G46</f>
        <v>38</v>
      </c>
      <c r="H91" s="127">
        <f>'LISTE ENGAGES'!H46</f>
        <v>0</v>
      </c>
      <c r="I91" s="127">
        <f>'LISTE ENGAGES'!I46</f>
        <v>0</v>
      </c>
      <c r="J91" s="127">
        <f>'LISTE ENGAGES'!J46</f>
        <v>0</v>
      </c>
    </row>
    <row r="92" spans="2:14" x14ac:dyDescent="0.25">
      <c r="C92" s="127" t="str">
        <f>'LISTE ENGAGES'!C47</f>
        <v>T</v>
      </c>
      <c r="D92" s="127">
        <f>'LISTE ENGAGES'!D47</f>
        <v>0</v>
      </c>
      <c r="E92" s="127">
        <f>'LISTE ENGAGES'!E47</f>
        <v>0</v>
      </c>
      <c r="F92" s="127">
        <f>'LISTE ENGAGES'!F47</f>
        <v>0</v>
      </c>
      <c r="G92" s="127">
        <f>'LISTE ENGAGES'!G47</f>
        <v>39</v>
      </c>
      <c r="H92" s="127">
        <f>'LISTE ENGAGES'!H47</f>
        <v>0</v>
      </c>
      <c r="I92" s="127">
        <f>'LISTE ENGAGES'!I47</f>
        <v>0</v>
      </c>
      <c r="J92" s="127">
        <f>'LISTE ENGAGES'!J47</f>
        <v>0</v>
      </c>
    </row>
    <row r="93" spans="2:14" x14ac:dyDescent="0.25">
      <c r="C93" s="127" t="str">
        <f>'LISTE ENGAGES'!C48</f>
        <v>T</v>
      </c>
      <c r="D93" s="127">
        <f>'LISTE ENGAGES'!D48</f>
        <v>0</v>
      </c>
      <c r="E93" s="127">
        <f>'LISTE ENGAGES'!E48</f>
        <v>0</v>
      </c>
      <c r="F93" s="127">
        <f>'LISTE ENGAGES'!F48</f>
        <v>0</v>
      </c>
      <c r="G93" s="127">
        <f>'LISTE ENGAGES'!G48</f>
        <v>40</v>
      </c>
      <c r="H93" s="127">
        <f>'LISTE ENGAGES'!H48</f>
        <v>0</v>
      </c>
      <c r="I93" s="127">
        <f>'LISTE ENGAGES'!I48</f>
        <v>0</v>
      </c>
      <c r="J93" s="127">
        <f>'LISTE ENGAGES'!J48</f>
        <v>0</v>
      </c>
    </row>
    <row r="94" spans="2:14" x14ac:dyDescent="0.25">
      <c r="C94" s="127" t="str">
        <f>'LISTE ENGAGES'!C49</f>
        <v>T</v>
      </c>
      <c r="D94" s="127">
        <f>'LISTE ENGAGES'!D49</f>
        <v>0</v>
      </c>
      <c r="E94" s="127">
        <f>'LISTE ENGAGES'!E49</f>
        <v>0</v>
      </c>
      <c r="F94" s="127">
        <f>'LISTE ENGAGES'!F49</f>
        <v>0</v>
      </c>
      <c r="G94" s="127">
        <f>'LISTE ENGAGES'!G49</f>
        <v>41</v>
      </c>
      <c r="H94" s="127">
        <f>'LISTE ENGAGES'!H49</f>
        <v>0</v>
      </c>
      <c r="I94" s="127">
        <f>'LISTE ENGAGES'!I49</f>
        <v>0</v>
      </c>
      <c r="J94" s="127">
        <f>'LISTE ENGAGES'!J49</f>
        <v>0</v>
      </c>
    </row>
    <row r="95" spans="2:14" x14ac:dyDescent="0.25">
      <c r="C95" s="127" t="str">
        <f>'LISTE ENGAGES'!C50</f>
        <v>T</v>
      </c>
      <c r="D95" s="127">
        <f>'LISTE ENGAGES'!D50</f>
        <v>0</v>
      </c>
      <c r="E95" s="127">
        <f>'LISTE ENGAGES'!E50</f>
        <v>0</v>
      </c>
      <c r="F95" s="127">
        <f>'LISTE ENGAGES'!F50</f>
        <v>0</v>
      </c>
      <c r="G95" s="127">
        <f>'LISTE ENGAGES'!G50</f>
        <v>42</v>
      </c>
      <c r="H95" s="127">
        <f>'LISTE ENGAGES'!H50</f>
        <v>0</v>
      </c>
      <c r="I95" s="127">
        <f>'LISTE ENGAGES'!I50</f>
        <v>0</v>
      </c>
      <c r="J95" s="127">
        <f>'LISTE ENGAGES'!J50</f>
        <v>0</v>
      </c>
    </row>
    <row r="96" spans="2:14" x14ac:dyDescent="0.25">
      <c r="C96" s="127" t="str">
        <f>'LISTE ENGAGES'!C51</f>
        <v>T</v>
      </c>
      <c r="D96" s="127">
        <f>'LISTE ENGAGES'!D51</f>
        <v>0</v>
      </c>
      <c r="E96" s="127">
        <f>'LISTE ENGAGES'!E51</f>
        <v>0</v>
      </c>
      <c r="F96" s="127">
        <f>'LISTE ENGAGES'!F51</f>
        <v>0</v>
      </c>
      <c r="G96" s="127">
        <f>'LISTE ENGAGES'!G51</f>
        <v>43</v>
      </c>
      <c r="H96" s="127">
        <f>'LISTE ENGAGES'!H51</f>
        <v>0</v>
      </c>
      <c r="I96" s="127">
        <f>'LISTE ENGAGES'!I51</f>
        <v>0</v>
      </c>
      <c r="J96" s="127">
        <f>'LISTE ENGAGES'!J51</f>
        <v>0</v>
      </c>
    </row>
    <row r="97" spans="2:14" x14ac:dyDescent="0.25">
      <c r="C97" s="127" t="str">
        <f>'LISTE ENGAGES'!C52</f>
        <v>T</v>
      </c>
      <c r="D97" s="127">
        <f>'LISTE ENGAGES'!D52</f>
        <v>0</v>
      </c>
      <c r="E97" s="127">
        <f>'LISTE ENGAGES'!E52</f>
        <v>0</v>
      </c>
      <c r="F97" s="127">
        <f>'LISTE ENGAGES'!F52</f>
        <v>0</v>
      </c>
      <c r="G97" s="127">
        <f>'LISTE ENGAGES'!G52</f>
        <v>44</v>
      </c>
      <c r="H97" s="127">
        <f>'LISTE ENGAGES'!H52</f>
        <v>0</v>
      </c>
      <c r="I97" s="127">
        <f>'LISTE ENGAGES'!I52</f>
        <v>0</v>
      </c>
      <c r="J97" s="127">
        <f>'LISTE ENGAGES'!J52</f>
        <v>0</v>
      </c>
    </row>
    <row r="98" spans="2:14" x14ac:dyDescent="0.25">
      <c r="C98" s="127" t="str">
        <f>'LISTE ENGAGES'!C53</f>
        <v>T</v>
      </c>
      <c r="D98" s="127">
        <f>'LISTE ENGAGES'!D53</f>
        <v>0</v>
      </c>
      <c r="E98" s="127">
        <f>'LISTE ENGAGES'!E53</f>
        <v>0</v>
      </c>
      <c r="F98" s="127">
        <f>'LISTE ENGAGES'!F53</f>
        <v>0</v>
      </c>
      <c r="G98" s="127">
        <f>'LISTE ENGAGES'!G53</f>
        <v>45</v>
      </c>
      <c r="H98" s="127">
        <f>'LISTE ENGAGES'!H53</f>
        <v>0</v>
      </c>
      <c r="I98" s="127">
        <f>'LISTE ENGAGES'!I53</f>
        <v>0</v>
      </c>
      <c r="J98" s="127">
        <f>'LISTE ENGAGES'!J53</f>
        <v>0</v>
      </c>
    </row>
    <row r="99" spans="2:14" x14ac:dyDescent="0.25">
      <c r="C99" s="127" t="str">
        <f>'LISTE ENGAGES'!C54</f>
        <v>T</v>
      </c>
      <c r="D99" s="127">
        <f>'LISTE ENGAGES'!D54</f>
        <v>0</v>
      </c>
      <c r="E99" s="127">
        <f>'LISTE ENGAGES'!E54</f>
        <v>0</v>
      </c>
      <c r="F99" s="127">
        <f>'LISTE ENGAGES'!F54</f>
        <v>0</v>
      </c>
      <c r="G99" s="127">
        <f>'LISTE ENGAGES'!G54</f>
        <v>46</v>
      </c>
      <c r="H99" s="127">
        <f>'LISTE ENGAGES'!H54</f>
        <v>0</v>
      </c>
      <c r="I99" s="127">
        <f>'LISTE ENGAGES'!I54</f>
        <v>0</v>
      </c>
      <c r="J99" s="127">
        <f>'LISTE ENGAGES'!J54</f>
        <v>0</v>
      </c>
    </row>
    <row r="100" spans="2:14" x14ac:dyDescent="0.25">
      <c r="C100" s="127" t="str">
        <f>'LISTE ENGAGES'!C55</f>
        <v>T</v>
      </c>
      <c r="D100" s="127">
        <f>'LISTE ENGAGES'!D55</f>
        <v>0</v>
      </c>
      <c r="E100" s="127">
        <f>'LISTE ENGAGES'!E55</f>
        <v>0</v>
      </c>
      <c r="F100" s="127">
        <f>'LISTE ENGAGES'!F55</f>
        <v>0</v>
      </c>
      <c r="G100" s="127">
        <f>'LISTE ENGAGES'!G55</f>
        <v>47</v>
      </c>
      <c r="H100" s="127">
        <f>'LISTE ENGAGES'!H55</f>
        <v>0</v>
      </c>
      <c r="I100" s="127">
        <f>'LISTE ENGAGES'!I55</f>
        <v>0</v>
      </c>
      <c r="J100" s="127">
        <f>'LISTE ENGAGES'!J55</f>
        <v>0</v>
      </c>
    </row>
    <row r="101" spans="2:14" x14ac:dyDescent="0.25">
      <c r="C101" s="127" t="str">
        <f>'LISTE ENGAGES'!C56</f>
        <v>T</v>
      </c>
      <c r="D101" s="127">
        <f>'LISTE ENGAGES'!D56</f>
        <v>0</v>
      </c>
      <c r="E101" s="127">
        <f>'LISTE ENGAGES'!E56</f>
        <v>0</v>
      </c>
      <c r="F101" s="127">
        <f>'LISTE ENGAGES'!F56</f>
        <v>0</v>
      </c>
      <c r="G101" s="127">
        <f>'LISTE ENGAGES'!G56</f>
        <v>48</v>
      </c>
      <c r="H101" s="127">
        <f>'LISTE ENGAGES'!H56</f>
        <v>0</v>
      </c>
      <c r="I101" s="127">
        <f>'LISTE ENGAGES'!I56</f>
        <v>0</v>
      </c>
      <c r="J101" s="127">
        <f>'LISTE ENGAGES'!J56</f>
        <v>0</v>
      </c>
    </row>
    <row r="102" spans="2:14" x14ac:dyDescent="0.25">
      <c r="C102" s="127"/>
      <c r="D102" s="127"/>
      <c r="E102" s="127"/>
      <c r="F102" s="127"/>
      <c r="G102" s="127"/>
      <c r="H102" s="127"/>
      <c r="I102" s="127"/>
      <c r="J102" s="127"/>
      <c r="K102" s="127"/>
    </row>
    <row r="103" spans="2:14" x14ac:dyDescent="0.25"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4" x14ac:dyDescent="0.25">
      <c r="C104" s="127"/>
      <c r="D104" s="127"/>
      <c r="E104" s="127"/>
      <c r="F104" s="127"/>
      <c r="G104" s="127"/>
      <c r="H104" s="127"/>
      <c r="I104" s="127"/>
      <c r="J104" s="127"/>
      <c r="K104" s="127"/>
    </row>
    <row r="105" spans="2:14" x14ac:dyDescent="0.25">
      <c r="C105" s="127"/>
      <c r="D105" s="127"/>
      <c r="E105" s="127"/>
      <c r="F105" s="127"/>
      <c r="G105" s="127"/>
      <c r="H105" s="127"/>
      <c r="I105" s="127"/>
      <c r="J105" s="127"/>
      <c r="K105" s="127"/>
    </row>
    <row r="106" spans="2:14" x14ac:dyDescent="0.25">
      <c r="C106" s="127"/>
      <c r="D106" s="127"/>
      <c r="E106" s="127"/>
      <c r="F106" s="127"/>
      <c r="G106" s="127"/>
      <c r="H106" s="127"/>
      <c r="I106" s="127"/>
      <c r="J106" s="127"/>
      <c r="K106" s="127"/>
    </row>
    <row r="107" spans="2:14" x14ac:dyDescent="0.25">
      <c r="K107" s="127"/>
    </row>
    <row r="109" spans="2:14" s="91" customFormat="1" x14ac:dyDescent="0.25">
      <c r="B109"/>
      <c r="C109" s="273" t="s">
        <v>203</v>
      </c>
      <c r="D109" s="273"/>
      <c r="E109" s="273"/>
      <c r="F109" s="273"/>
      <c r="G109" s="273"/>
      <c r="H109" s="273"/>
      <c r="I109" s="273"/>
      <c r="J109" s="273"/>
      <c r="K109" s="273"/>
      <c r="L109"/>
      <c r="N109"/>
    </row>
    <row r="110" spans="2:14" s="91" customFormat="1" x14ac:dyDescent="0.25">
      <c r="B110"/>
      <c r="C110" s="273"/>
      <c r="D110" s="273"/>
      <c r="E110" s="273"/>
      <c r="F110" s="273"/>
      <c r="G110" s="273"/>
      <c r="H110" s="273"/>
      <c r="I110" s="273"/>
      <c r="J110" s="273"/>
      <c r="K110" s="273"/>
      <c r="L110"/>
      <c r="N110"/>
    </row>
    <row r="111" spans="2:14" s="91" customFormat="1" x14ac:dyDescent="0.25">
      <c r="B111"/>
      <c r="C111" s="273"/>
      <c r="D111" s="273"/>
      <c r="E111" s="273"/>
      <c r="F111" s="273"/>
      <c r="G111" s="273"/>
      <c r="H111" s="273"/>
      <c r="I111" s="273"/>
      <c r="J111" s="273"/>
      <c r="K111" s="273"/>
      <c r="L111"/>
      <c r="N111"/>
    </row>
    <row r="112" spans="2:14" s="91" customFormat="1" x14ac:dyDescent="0.25">
      <c r="B112"/>
      <c r="C112" s="273"/>
      <c r="D112" s="273"/>
      <c r="E112" s="273"/>
      <c r="F112" s="273"/>
      <c r="G112" s="273"/>
      <c r="H112" s="273"/>
      <c r="I112" s="273"/>
      <c r="J112" s="273"/>
      <c r="K112" s="273"/>
      <c r="L112"/>
      <c r="N112"/>
    </row>
    <row r="113" spans="3:11" x14ac:dyDescent="0.25">
      <c r="C113" s="273"/>
      <c r="D113" s="273"/>
      <c r="E113" s="273"/>
      <c r="F113" s="273"/>
      <c r="G113" s="273"/>
      <c r="H113" s="273"/>
      <c r="I113" s="273"/>
      <c r="J113" s="273"/>
      <c r="K113" s="273"/>
    </row>
    <row r="114" spans="3:11" x14ac:dyDescent="0.25">
      <c r="C114" s="273"/>
      <c r="D114" s="273"/>
      <c r="E114" s="273"/>
      <c r="F114" s="273"/>
      <c r="G114" s="273"/>
      <c r="H114" s="273"/>
      <c r="I114" s="273"/>
      <c r="J114" s="273"/>
      <c r="K114" s="273"/>
    </row>
    <row r="115" spans="3:11" x14ac:dyDescent="0.25">
      <c r="C115" s="273"/>
      <c r="D115" s="273"/>
      <c r="E115" s="273"/>
      <c r="F115" s="273"/>
      <c r="G115" s="273"/>
      <c r="H115" s="273"/>
      <c r="I115" s="273"/>
      <c r="J115" s="273"/>
      <c r="K115" s="273"/>
    </row>
    <row r="118" spans="3:11" x14ac:dyDescent="0.25">
      <c r="C118" s="273" t="s">
        <v>204</v>
      </c>
      <c r="D118" s="273"/>
      <c r="E118" s="273"/>
      <c r="F118" s="273"/>
      <c r="G118" s="273"/>
      <c r="H118" s="273"/>
      <c r="I118" s="273"/>
      <c r="J118" s="273"/>
      <c r="K118" s="273"/>
    </row>
    <row r="119" spans="3:11" x14ac:dyDescent="0.25">
      <c r="C119" s="273"/>
      <c r="D119" s="273"/>
      <c r="E119" s="273"/>
      <c r="F119" s="273"/>
      <c r="G119" s="273"/>
      <c r="H119" s="273"/>
      <c r="I119" s="273"/>
      <c r="J119" s="273"/>
      <c r="K119" s="273"/>
    </row>
    <row r="120" spans="3:11" x14ac:dyDescent="0.25"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3:11" x14ac:dyDescent="0.25">
      <c r="C121" s="273"/>
      <c r="D121" s="273"/>
      <c r="E121" s="273"/>
      <c r="F121" s="273"/>
      <c r="G121" s="273"/>
      <c r="H121" s="273"/>
      <c r="I121" s="273"/>
      <c r="J121" s="273"/>
      <c r="K121" s="273"/>
    </row>
    <row r="122" spans="3:11" x14ac:dyDescent="0.25">
      <c r="C122" s="273"/>
      <c r="D122" s="273"/>
      <c r="E122" s="273"/>
      <c r="F122" s="273"/>
      <c r="G122" s="273"/>
      <c r="H122" s="273"/>
      <c r="I122" s="273"/>
      <c r="J122" s="273"/>
      <c r="K122" s="273"/>
    </row>
    <row r="123" spans="3:11" x14ac:dyDescent="0.25">
      <c r="C123" s="273"/>
      <c r="D123" s="273"/>
      <c r="E123" s="273"/>
      <c r="F123" s="273"/>
      <c r="G123" s="273"/>
      <c r="H123" s="273"/>
      <c r="I123" s="273"/>
      <c r="J123" s="273"/>
      <c r="K123" s="273"/>
    </row>
    <row r="124" spans="3:11" x14ac:dyDescent="0.25">
      <c r="C124" s="273"/>
      <c r="D124" s="273"/>
      <c r="E124" s="273"/>
      <c r="F124" s="273"/>
      <c r="G124" s="273"/>
      <c r="H124" s="273"/>
      <c r="I124" s="273"/>
      <c r="J124" s="273"/>
      <c r="K124" s="273"/>
    </row>
  </sheetData>
  <mergeCells count="25">
    <mergeCell ref="I10:J10"/>
    <mergeCell ref="C3:D3"/>
    <mergeCell ref="E3:K3"/>
    <mergeCell ref="C4:D4"/>
    <mergeCell ref="E4:F4"/>
    <mergeCell ref="C5:D5"/>
    <mergeCell ref="E5:F5"/>
    <mergeCell ref="C6:D6"/>
    <mergeCell ref="E6:F6"/>
    <mergeCell ref="C7:D7"/>
    <mergeCell ref="E7:F7"/>
    <mergeCell ref="I9:J9"/>
    <mergeCell ref="C118:K124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109:K115"/>
  </mergeCells>
  <dataValidations count="2">
    <dataValidation type="list" allowBlank="1" showInputMessage="1" showErrorMessage="1" sqref="L55:L85">
      <formula1>RANG</formula1>
    </dataValidation>
    <dataValidation type="list" allowBlank="1" showInputMessage="1" showErrorMessage="1" prompt="CHOISIR LE RANG DAS LA LISTE" sqref="K54:K101">
      <formula1>RANG</formula1>
    </dataValidation>
  </dataValidations>
  <pageMargins left="0.70866141732283472" right="0.70866141732283472" top="0.35433070866141736" bottom="0.35433070866141736" header="0.31496062992125984" footer="0.31496062992125984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TRICLAS">
                <anchor moveWithCells="1" sizeWithCells="1">
                  <from>
                    <xdr:col>12</xdr:col>
                    <xdr:colOff>28575</xdr:colOff>
                    <xdr:row>53</xdr:row>
                    <xdr:rowOff>19050</xdr:rowOff>
                  </from>
                  <to>
                    <xdr:col>13</xdr:col>
                    <xdr:colOff>1000125</xdr:colOff>
                    <xdr:row>55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56"/>
  <sheetViews>
    <sheetView zoomScale="90" zoomScaleNormal="90" workbookViewId="0">
      <selection activeCell="B24" sqref="B24"/>
    </sheetView>
  </sheetViews>
  <sheetFormatPr baseColWidth="10" defaultRowHeight="24.75" customHeight="1" x14ac:dyDescent="0.2"/>
  <cols>
    <col min="1" max="1" width="2.7109375" style="1" bestFit="1" customWidth="1"/>
    <col min="2" max="2" width="3" style="1" customWidth="1"/>
    <col min="3" max="3" width="26.28515625" style="1" customWidth="1"/>
    <col min="4" max="4" width="20.7109375" style="1" customWidth="1"/>
    <col min="5" max="5" width="9.5703125" style="1" customWidth="1"/>
    <col min="6" max="6" width="25.85546875" style="1" customWidth="1"/>
    <col min="7" max="7" width="26" style="1" customWidth="1"/>
    <col min="8" max="8" width="20.7109375" style="1" customWidth="1"/>
    <col min="9" max="9" width="9" style="1" customWidth="1"/>
    <col min="10" max="10" width="26.140625" style="1" customWidth="1"/>
    <col min="11" max="11" width="5.28515625" style="1" bestFit="1" customWidth="1"/>
    <col min="12" max="12" width="3.28515625" style="1" customWidth="1"/>
    <col min="13" max="16" width="11.42578125" style="1"/>
    <col min="17" max="17" width="22.140625" style="1" bestFit="1" customWidth="1"/>
    <col min="18" max="18" width="35.28515625" style="1" customWidth="1"/>
    <col min="19" max="258" width="11.42578125" style="1"/>
    <col min="259" max="259" width="2.7109375" style="1" bestFit="1" customWidth="1"/>
    <col min="260" max="260" width="3" style="1" customWidth="1"/>
    <col min="261" max="261" width="18.7109375" style="1" bestFit="1" customWidth="1"/>
    <col min="262" max="262" width="21.5703125" style="1" bestFit="1" customWidth="1"/>
    <col min="263" max="263" width="5.28515625" style="1" bestFit="1" customWidth="1"/>
    <col min="264" max="264" width="3.28515625" style="1" customWidth="1"/>
    <col min="265" max="266" width="13.5703125" style="1" customWidth="1"/>
    <col min="267" max="514" width="11.42578125" style="1"/>
    <col min="515" max="515" width="2.7109375" style="1" bestFit="1" customWidth="1"/>
    <col min="516" max="516" width="3" style="1" customWidth="1"/>
    <col min="517" max="517" width="18.7109375" style="1" bestFit="1" customWidth="1"/>
    <col min="518" max="518" width="21.5703125" style="1" bestFit="1" customWidth="1"/>
    <col min="519" max="519" width="5.28515625" style="1" bestFit="1" customWidth="1"/>
    <col min="520" max="520" width="3.28515625" style="1" customWidth="1"/>
    <col min="521" max="522" width="13.5703125" style="1" customWidth="1"/>
    <col min="523" max="770" width="11.42578125" style="1"/>
    <col min="771" max="771" width="2.7109375" style="1" bestFit="1" customWidth="1"/>
    <col min="772" max="772" width="3" style="1" customWidth="1"/>
    <col min="773" max="773" width="18.7109375" style="1" bestFit="1" customWidth="1"/>
    <col min="774" max="774" width="21.5703125" style="1" bestFit="1" customWidth="1"/>
    <col min="775" max="775" width="5.28515625" style="1" bestFit="1" customWidth="1"/>
    <col min="776" max="776" width="3.28515625" style="1" customWidth="1"/>
    <col min="777" max="778" width="13.5703125" style="1" customWidth="1"/>
    <col min="779" max="1026" width="11.42578125" style="1"/>
    <col min="1027" max="1027" width="2.7109375" style="1" bestFit="1" customWidth="1"/>
    <col min="1028" max="1028" width="3" style="1" customWidth="1"/>
    <col min="1029" max="1029" width="18.7109375" style="1" bestFit="1" customWidth="1"/>
    <col min="1030" max="1030" width="21.5703125" style="1" bestFit="1" customWidth="1"/>
    <col min="1031" max="1031" width="5.28515625" style="1" bestFit="1" customWidth="1"/>
    <col min="1032" max="1032" width="3.28515625" style="1" customWidth="1"/>
    <col min="1033" max="1034" width="13.5703125" style="1" customWidth="1"/>
    <col min="1035" max="1282" width="11.42578125" style="1"/>
    <col min="1283" max="1283" width="2.7109375" style="1" bestFit="1" customWidth="1"/>
    <col min="1284" max="1284" width="3" style="1" customWidth="1"/>
    <col min="1285" max="1285" width="18.7109375" style="1" bestFit="1" customWidth="1"/>
    <col min="1286" max="1286" width="21.5703125" style="1" bestFit="1" customWidth="1"/>
    <col min="1287" max="1287" width="5.28515625" style="1" bestFit="1" customWidth="1"/>
    <col min="1288" max="1288" width="3.28515625" style="1" customWidth="1"/>
    <col min="1289" max="1290" width="13.5703125" style="1" customWidth="1"/>
    <col min="1291" max="1538" width="11.42578125" style="1"/>
    <col min="1539" max="1539" width="2.7109375" style="1" bestFit="1" customWidth="1"/>
    <col min="1540" max="1540" width="3" style="1" customWidth="1"/>
    <col min="1541" max="1541" width="18.7109375" style="1" bestFit="1" customWidth="1"/>
    <col min="1542" max="1542" width="21.5703125" style="1" bestFit="1" customWidth="1"/>
    <col min="1543" max="1543" width="5.28515625" style="1" bestFit="1" customWidth="1"/>
    <col min="1544" max="1544" width="3.28515625" style="1" customWidth="1"/>
    <col min="1545" max="1546" width="13.5703125" style="1" customWidth="1"/>
    <col min="1547" max="1794" width="11.42578125" style="1"/>
    <col min="1795" max="1795" width="2.7109375" style="1" bestFit="1" customWidth="1"/>
    <col min="1796" max="1796" width="3" style="1" customWidth="1"/>
    <col min="1797" max="1797" width="18.7109375" style="1" bestFit="1" customWidth="1"/>
    <col min="1798" max="1798" width="21.5703125" style="1" bestFit="1" customWidth="1"/>
    <col min="1799" max="1799" width="5.28515625" style="1" bestFit="1" customWidth="1"/>
    <col min="1800" max="1800" width="3.28515625" style="1" customWidth="1"/>
    <col min="1801" max="1802" width="13.5703125" style="1" customWidth="1"/>
    <col min="1803" max="2050" width="11.42578125" style="1"/>
    <col min="2051" max="2051" width="2.7109375" style="1" bestFit="1" customWidth="1"/>
    <col min="2052" max="2052" width="3" style="1" customWidth="1"/>
    <col min="2053" max="2053" width="18.7109375" style="1" bestFit="1" customWidth="1"/>
    <col min="2054" max="2054" width="21.5703125" style="1" bestFit="1" customWidth="1"/>
    <col min="2055" max="2055" width="5.28515625" style="1" bestFit="1" customWidth="1"/>
    <col min="2056" max="2056" width="3.28515625" style="1" customWidth="1"/>
    <col min="2057" max="2058" width="13.5703125" style="1" customWidth="1"/>
    <col min="2059" max="2306" width="11.42578125" style="1"/>
    <col min="2307" max="2307" width="2.7109375" style="1" bestFit="1" customWidth="1"/>
    <col min="2308" max="2308" width="3" style="1" customWidth="1"/>
    <col min="2309" max="2309" width="18.7109375" style="1" bestFit="1" customWidth="1"/>
    <col min="2310" max="2310" width="21.5703125" style="1" bestFit="1" customWidth="1"/>
    <col min="2311" max="2311" width="5.28515625" style="1" bestFit="1" customWidth="1"/>
    <col min="2312" max="2312" width="3.28515625" style="1" customWidth="1"/>
    <col min="2313" max="2314" width="13.5703125" style="1" customWidth="1"/>
    <col min="2315" max="2562" width="11.42578125" style="1"/>
    <col min="2563" max="2563" width="2.7109375" style="1" bestFit="1" customWidth="1"/>
    <col min="2564" max="2564" width="3" style="1" customWidth="1"/>
    <col min="2565" max="2565" width="18.7109375" style="1" bestFit="1" customWidth="1"/>
    <col min="2566" max="2566" width="21.5703125" style="1" bestFit="1" customWidth="1"/>
    <col min="2567" max="2567" width="5.28515625" style="1" bestFit="1" customWidth="1"/>
    <col min="2568" max="2568" width="3.28515625" style="1" customWidth="1"/>
    <col min="2569" max="2570" width="13.5703125" style="1" customWidth="1"/>
    <col min="2571" max="2818" width="11.42578125" style="1"/>
    <col min="2819" max="2819" width="2.7109375" style="1" bestFit="1" customWidth="1"/>
    <col min="2820" max="2820" width="3" style="1" customWidth="1"/>
    <col min="2821" max="2821" width="18.7109375" style="1" bestFit="1" customWidth="1"/>
    <col min="2822" max="2822" width="21.5703125" style="1" bestFit="1" customWidth="1"/>
    <col min="2823" max="2823" width="5.28515625" style="1" bestFit="1" customWidth="1"/>
    <col min="2824" max="2824" width="3.28515625" style="1" customWidth="1"/>
    <col min="2825" max="2826" width="13.5703125" style="1" customWidth="1"/>
    <col min="2827" max="3074" width="11.42578125" style="1"/>
    <col min="3075" max="3075" width="2.7109375" style="1" bestFit="1" customWidth="1"/>
    <col min="3076" max="3076" width="3" style="1" customWidth="1"/>
    <col min="3077" max="3077" width="18.7109375" style="1" bestFit="1" customWidth="1"/>
    <col min="3078" max="3078" width="21.5703125" style="1" bestFit="1" customWidth="1"/>
    <col min="3079" max="3079" width="5.28515625" style="1" bestFit="1" customWidth="1"/>
    <col min="3080" max="3080" width="3.28515625" style="1" customWidth="1"/>
    <col min="3081" max="3082" width="13.5703125" style="1" customWidth="1"/>
    <col min="3083" max="3330" width="11.42578125" style="1"/>
    <col min="3331" max="3331" width="2.7109375" style="1" bestFit="1" customWidth="1"/>
    <col min="3332" max="3332" width="3" style="1" customWidth="1"/>
    <col min="3333" max="3333" width="18.7109375" style="1" bestFit="1" customWidth="1"/>
    <col min="3334" max="3334" width="21.5703125" style="1" bestFit="1" customWidth="1"/>
    <col min="3335" max="3335" width="5.28515625" style="1" bestFit="1" customWidth="1"/>
    <col min="3336" max="3336" width="3.28515625" style="1" customWidth="1"/>
    <col min="3337" max="3338" width="13.5703125" style="1" customWidth="1"/>
    <col min="3339" max="3586" width="11.42578125" style="1"/>
    <col min="3587" max="3587" width="2.7109375" style="1" bestFit="1" customWidth="1"/>
    <col min="3588" max="3588" width="3" style="1" customWidth="1"/>
    <col min="3589" max="3589" width="18.7109375" style="1" bestFit="1" customWidth="1"/>
    <col min="3590" max="3590" width="21.5703125" style="1" bestFit="1" customWidth="1"/>
    <col min="3591" max="3591" width="5.28515625" style="1" bestFit="1" customWidth="1"/>
    <col min="3592" max="3592" width="3.28515625" style="1" customWidth="1"/>
    <col min="3593" max="3594" width="13.5703125" style="1" customWidth="1"/>
    <col min="3595" max="3842" width="11.42578125" style="1"/>
    <col min="3843" max="3843" width="2.7109375" style="1" bestFit="1" customWidth="1"/>
    <col min="3844" max="3844" width="3" style="1" customWidth="1"/>
    <col min="3845" max="3845" width="18.7109375" style="1" bestFit="1" customWidth="1"/>
    <col min="3846" max="3846" width="21.5703125" style="1" bestFit="1" customWidth="1"/>
    <col min="3847" max="3847" width="5.28515625" style="1" bestFit="1" customWidth="1"/>
    <col min="3848" max="3848" width="3.28515625" style="1" customWidth="1"/>
    <col min="3849" max="3850" width="13.5703125" style="1" customWidth="1"/>
    <col min="3851" max="4098" width="11.42578125" style="1"/>
    <col min="4099" max="4099" width="2.7109375" style="1" bestFit="1" customWidth="1"/>
    <col min="4100" max="4100" width="3" style="1" customWidth="1"/>
    <col min="4101" max="4101" width="18.7109375" style="1" bestFit="1" customWidth="1"/>
    <col min="4102" max="4102" width="21.5703125" style="1" bestFit="1" customWidth="1"/>
    <col min="4103" max="4103" width="5.28515625" style="1" bestFit="1" customWidth="1"/>
    <col min="4104" max="4104" width="3.28515625" style="1" customWidth="1"/>
    <col min="4105" max="4106" width="13.5703125" style="1" customWidth="1"/>
    <col min="4107" max="4354" width="11.42578125" style="1"/>
    <col min="4355" max="4355" width="2.7109375" style="1" bestFit="1" customWidth="1"/>
    <col min="4356" max="4356" width="3" style="1" customWidth="1"/>
    <col min="4357" max="4357" width="18.7109375" style="1" bestFit="1" customWidth="1"/>
    <col min="4358" max="4358" width="21.5703125" style="1" bestFit="1" customWidth="1"/>
    <col min="4359" max="4359" width="5.28515625" style="1" bestFit="1" customWidth="1"/>
    <col min="4360" max="4360" width="3.28515625" style="1" customWidth="1"/>
    <col min="4361" max="4362" width="13.5703125" style="1" customWidth="1"/>
    <col min="4363" max="4610" width="11.42578125" style="1"/>
    <col min="4611" max="4611" width="2.7109375" style="1" bestFit="1" customWidth="1"/>
    <col min="4612" max="4612" width="3" style="1" customWidth="1"/>
    <col min="4613" max="4613" width="18.7109375" style="1" bestFit="1" customWidth="1"/>
    <col min="4614" max="4614" width="21.5703125" style="1" bestFit="1" customWidth="1"/>
    <col min="4615" max="4615" width="5.28515625" style="1" bestFit="1" customWidth="1"/>
    <col min="4616" max="4616" width="3.28515625" style="1" customWidth="1"/>
    <col min="4617" max="4618" width="13.5703125" style="1" customWidth="1"/>
    <col min="4619" max="4866" width="11.42578125" style="1"/>
    <col min="4867" max="4867" width="2.7109375" style="1" bestFit="1" customWidth="1"/>
    <col min="4868" max="4868" width="3" style="1" customWidth="1"/>
    <col min="4869" max="4869" width="18.7109375" style="1" bestFit="1" customWidth="1"/>
    <col min="4870" max="4870" width="21.5703125" style="1" bestFit="1" customWidth="1"/>
    <col min="4871" max="4871" width="5.28515625" style="1" bestFit="1" customWidth="1"/>
    <col min="4872" max="4872" width="3.28515625" style="1" customWidth="1"/>
    <col min="4873" max="4874" width="13.5703125" style="1" customWidth="1"/>
    <col min="4875" max="5122" width="11.42578125" style="1"/>
    <col min="5123" max="5123" width="2.7109375" style="1" bestFit="1" customWidth="1"/>
    <col min="5124" max="5124" width="3" style="1" customWidth="1"/>
    <col min="5125" max="5125" width="18.7109375" style="1" bestFit="1" customWidth="1"/>
    <col min="5126" max="5126" width="21.5703125" style="1" bestFit="1" customWidth="1"/>
    <col min="5127" max="5127" width="5.28515625" style="1" bestFit="1" customWidth="1"/>
    <col min="5128" max="5128" width="3.28515625" style="1" customWidth="1"/>
    <col min="5129" max="5130" width="13.5703125" style="1" customWidth="1"/>
    <col min="5131" max="5378" width="11.42578125" style="1"/>
    <col min="5379" max="5379" width="2.7109375" style="1" bestFit="1" customWidth="1"/>
    <col min="5380" max="5380" width="3" style="1" customWidth="1"/>
    <col min="5381" max="5381" width="18.7109375" style="1" bestFit="1" customWidth="1"/>
    <col min="5382" max="5382" width="21.5703125" style="1" bestFit="1" customWidth="1"/>
    <col min="5383" max="5383" width="5.28515625" style="1" bestFit="1" customWidth="1"/>
    <col min="5384" max="5384" width="3.28515625" style="1" customWidth="1"/>
    <col min="5385" max="5386" width="13.5703125" style="1" customWidth="1"/>
    <col min="5387" max="5634" width="11.42578125" style="1"/>
    <col min="5635" max="5635" width="2.7109375" style="1" bestFit="1" customWidth="1"/>
    <col min="5636" max="5636" width="3" style="1" customWidth="1"/>
    <col min="5637" max="5637" width="18.7109375" style="1" bestFit="1" customWidth="1"/>
    <col min="5638" max="5638" width="21.5703125" style="1" bestFit="1" customWidth="1"/>
    <col min="5639" max="5639" width="5.28515625" style="1" bestFit="1" customWidth="1"/>
    <col min="5640" max="5640" width="3.28515625" style="1" customWidth="1"/>
    <col min="5641" max="5642" width="13.5703125" style="1" customWidth="1"/>
    <col min="5643" max="5890" width="11.42578125" style="1"/>
    <col min="5891" max="5891" width="2.7109375" style="1" bestFit="1" customWidth="1"/>
    <col min="5892" max="5892" width="3" style="1" customWidth="1"/>
    <col min="5893" max="5893" width="18.7109375" style="1" bestFit="1" customWidth="1"/>
    <col min="5894" max="5894" width="21.5703125" style="1" bestFit="1" customWidth="1"/>
    <col min="5895" max="5895" width="5.28515625" style="1" bestFit="1" customWidth="1"/>
    <col min="5896" max="5896" width="3.28515625" style="1" customWidth="1"/>
    <col min="5897" max="5898" width="13.5703125" style="1" customWidth="1"/>
    <col min="5899" max="6146" width="11.42578125" style="1"/>
    <col min="6147" max="6147" width="2.7109375" style="1" bestFit="1" customWidth="1"/>
    <col min="6148" max="6148" width="3" style="1" customWidth="1"/>
    <col min="6149" max="6149" width="18.7109375" style="1" bestFit="1" customWidth="1"/>
    <col min="6150" max="6150" width="21.5703125" style="1" bestFit="1" customWidth="1"/>
    <col min="6151" max="6151" width="5.28515625" style="1" bestFit="1" customWidth="1"/>
    <col min="6152" max="6152" width="3.28515625" style="1" customWidth="1"/>
    <col min="6153" max="6154" width="13.5703125" style="1" customWidth="1"/>
    <col min="6155" max="6402" width="11.42578125" style="1"/>
    <col min="6403" max="6403" width="2.7109375" style="1" bestFit="1" customWidth="1"/>
    <col min="6404" max="6404" width="3" style="1" customWidth="1"/>
    <col min="6405" max="6405" width="18.7109375" style="1" bestFit="1" customWidth="1"/>
    <col min="6406" max="6406" width="21.5703125" style="1" bestFit="1" customWidth="1"/>
    <col min="6407" max="6407" width="5.28515625" style="1" bestFit="1" customWidth="1"/>
    <col min="6408" max="6408" width="3.28515625" style="1" customWidth="1"/>
    <col min="6409" max="6410" width="13.5703125" style="1" customWidth="1"/>
    <col min="6411" max="6658" width="11.42578125" style="1"/>
    <col min="6659" max="6659" width="2.7109375" style="1" bestFit="1" customWidth="1"/>
    <col min="6660" max="6660" width="3" style="1" customWidth="1"/>
    <col min="6661" max="6661" width="18.7109375" style="1" bestFit="1" customWidth="1"/>
    <col min="6662" max="6662" width="21.5703125" style="1" bestFit="1" customWidth="1"/>
    <col min="6663" max="6663" width="5.28515625" style="1" bestFit="1" customWidth="1"/>
    <col min="6664" max="6664" width="3.28515625" style="1" customWidth="1"/>
    <col min="6665" max="6666" width="13.5703125" style="1" customWidth="1"/>
    <col min="6667" max="6914" width="11.42578125" style="1"/>
    <col min="6915" max="6915" width="2.7109375" style="1" bestFit="1" customWidth="1"/>
    <col min="6916" max="6916" width="3" style="1" customWidth="1"/>
    <col min="6917" max="6917" width="18.7109375" style="1" bestFit="1" customWidth="1"/>
    <col min="6918" max="6918" width="21.5703125" style="1" bestFit="1" customWidth="1"/>
    <col min="6919" max="6919" width="5.28515625" style="1" bestFit="1" customWidth="1"/>
    <col min="6920" max="6920" width="3.28515625" style="1" customWidth="1"/>
    <col min="6921" max="6922" width="13.5703125" style="1" customWidth="1"/>
    <col min="6923" max="7170" width="11.42578125" style="1"/>
    <col min="7171" max="7171" width="2.7109375" style="1" bestFit="1" customWidth="1"/>
    <col min="7172" max="7172" width="3" style="1" customWidth="1"/>
    <col min="7173" max="7173" width="18.7109375" style="1" bestFit="1" customWidth="1"/>
    <col min="7174" max="7174" width="21.5703125" style="1" bestFit="1" customWidth="1"/>
    <col min="7175" max="7175" width="5.28515625" style="1" bestFit="1" customWidth="1"/>
    <col min="7176" max="7176" width="3.28515625" style="1" customWidth="1"/>
    <col min="7177" max="7178" width="13.5703125" style="1" customWidth="1"/>
    <col min="7179" max="7426" width="11.42578125" style="1"/>
    <col min="7427" max="7427" width="2.7109375" style="1" bestFit="1" customWidth="1"/>
    <col min="7428" max="7428" width="3" style="1" customWidth="1"/>
    <col min="7429" max="7429" width="18.7109375" style="1" bestFit="1" customWidth="1"/>
    <col min="7430" max="7430" width="21.5703125" style="1" bestFit="1" customWidth="1"/>
    <col min="7431" max="7431" width="5.28515625" style="1" bestFit="1" customWidth="1"/>
    <col min="7432" max="7432" width="3.28515625" style="1" customWidth="1"/>
    <col min="7433" max="7434" width="13.5703125" style="1" customWidth="1"/>
    <col min="7435" max="7682" width="11.42578125" style="1"/>
    <col min="7683" max="7683" width="2.7109375" style="1" bestFit="1" customWidth="1"/>
    <col min="7684" max="7684" width="3" style="1" customWidth="1"/>
    <col min="7685" max="7685" width="18.7109375" style="1" bestFit="1" customWidth="1"/>
    <col min="7686" max="7686" width="21.5703125" style="1" bestFit="1" customWidth="1"/>
    <col min="7687" max="7687" width="5.28515625" style="1" bestFit="1" customWidth="1"/>
    <col min="7688" max="7688" width="3.28515625" style="1" customWidth="1"/>
    <col min="7689" max="7690" width="13.5703125" style="1" customWidth="1"/>
    <col min="7691" max="7938" width="11.42578125" style="1"/>
    <col min="7939" max="7939" width="2.7109375" style="1" bestFit="1" customWidth="1"/>
    <col min="7940" max="7940" width="3" style="1" customWidth="1"/>
    <col min="7941" max="7941" width="18.7109375" style="1" bestFit="1" customWidth="1"/>
    <col min="7942" max="7942" width="21.5703125" style="1" bestFit="1" customWidth="1"/>
    <col min="7943" max="7943" width="5.28515625" style="1" bestFit="1" customWidth="1"/>
    <col min="7944" max="7944" width="3.28515625" style="1" customWidth="1"/>
    <col min="7945" max="7946" width="13.5703125" style="1" customWidth="1"/>
    <col min="7947" max="8194" width="11.42578125" style="1"/>
    <col min="8195" max="8195" width="2.7109375" style="1" bestFit="1" customWidth="1"/>
    <col min="8196" max="8196" width="3" style="1" customWidth="1"/>
    <col min="8197" max="8197" width="18.7109375" style="1" bestFit="1" customWidth="1"/>
    <col min="8198" max="8198" width="21.5703125" style="1" bestFit="1" customWidth="1"/>
    <col min="8199" max="8199" width="5.28515625" style="1" bestFit="1" customWidth="1"/>
    <col min="8200" max="8200" width="3.28515625" style="1" customWidth="1"/>
    <col min="8201" max="8202" width="13.5703125" style="1" customWidth="1"/>
    <col min="8203" max="8450" width="11.42578125" style="1"/>
    <col min="8451" max="8451" width="2.7109375" style="1" bestFit="1" customWidth="1"/>
    <col min="8452" max="8452" width="3" style="1" customWidth="1"/>
    <col min="8453" max="8453" width="18.7109375" style="1" bestFit="1" customWidth="1"/>
    <col min="8454" max="8454" width="21.5703125" style="1" bestFit="1" customWidth="1"/>
    <col min="8455" max="8455" width="5.28515625" style="1" bestFit="1" customWidth="1"/>
    <col min="8456" max="8456" width="3.28515625" style="1" customWidth="1"/>
    <col min="8457" max="8458" width="13.5703125" style="1" customWidth="1"/>
    <col min="8459" max="8706" width="11.42578125" style="1"/>
    <col min="8707" max="8707" width="2.7109375" style="1" bestFit="1" customWidth="1"/>
    <col min="8708" max="8708" width="3" style="1" customWidth="1"/>
    <col min="8709" max="8709" width="18.7109375" style="1" bestFit="1" customWidth="1"/>
    <col min="8710" max="8710" width="21.5703125" style="1" bestFit="1" customWidth="1"/>
    <col min="8711" max="8711" width="5.28515625" style="1" bestFit="1" customWidth="1"/>
    <col min="8712" max="8712" width="3.28515625" style="1" customWidth="1"/>
    <col min="8713" max="8714" width="13.5703125" style="1" customWidth="1"/>
    <col min="8715" max="8962" width="11.42578125" style="1"/>
    <col min="8963" max="8963" width="2.7109375" style="1" bestFit="1" customWidth="1"/>
    <col min="8964" max="8964" width="3" style="1" customWidth="1"/>
    <col min="8965" max="8965" width="18.7109375" style="1" bestFit="1" customWidth="1"/>
    <col min="8966" max="8966" width="21.5703125" style="1" bestFit="1" customWidth="1"/>
    <col min="8967" max="8967" width="5.28515625" style="1" bestFit="1" customWidth="1"/>
    <col min="8968" max="8968" width="3.28515625" style="1" customWidth="1"/>
    <col min="8969" max="8970" width="13.5703125" style="1" customWidth="1"/>
    <col min="8971" max="9218" width="11.42578125" style="1"/>
    <col min="9219" max="9219" width="2.7109375" style="1" bestFit="1" customWidth="1"/>
    <col min="9220" max="9220" width="3" style="1" customWidth="1"/>
    <col min="9221" max="9221" width="18.7109375" style="1" bestFit="1" customWidth="1"/>
    <col min="9222" max="9222" width="21.5703125" style="1" bestFit="1" customWidth="1"/>
    <col min="9223" max="9223" width="5.28515625" style="1" bestFit="1" customWidth="1"/>
    <col min="9224" max="9224" width="3.28515625" style="1" customWidth="1"/>
    <col min="9225" max="9226" width="13.5703125" style="1" customWidth="1"/>
    <col min="9227" max="9474" width="11.42578125" style="1"/>
    <col min="9475" max="9475" width="2.7109375" style="1" bestFit="1" customWidth="1"/>
    <col min="9476" max="9476" width="3" style="1" customWidth="1"/>
    <col min="9477" max="9477" width="18.7109375" style="1" bestFit="1" customWidth="1"/>
    <col min="9478" max="9478" width="21.5703125" style="1" bestFit="1" customWidth="1"/>
    <col min="9479" max="9479" width="5.28515625" style="1" bestFit="1" customWidth="1"/>
    <col min="9480" max="9480" width="3.28515625" style="1" customWidth="1"/>
    <col min="9481" max="9482" width="13.5703125" style="1" customWidth="1"/>
    <col min="9483" max="9730" width="11.42578125" style="1"/>
    <col min="9731" max="9731" width="2.7109375" style="1" bestFit="1" customWidth="1"/>
    <col min="9732" max="9732" width="3" style="1" customWidth="1"/>
    <col min="9733" max="9733" width="18.7109375" style="1" bestFit="1" customWidth="1"/>
    <col min="9734" max="9734" width="21.5703125" style="1" bestFit="1" customWidth="1"/>
    <col min="9735" max="9735" width="5.28515625" style="1" bestFit="1" customWidth="1"/>
    <col min="9736" max="9736" width="3.28515625" style="1" customWidth="1"/>
    <col min="9737" max="9738" width="13.5703125" style="1" customWidth="1"/>
    <col min="9739" max="9986" width="11.42578125" style="1"/>
    <col min="9987" max="9987" width="2.7109375" style="1" bestFit="1" customWidth="1"/>
    <col min="9988" max="9988" width="3" style="1" customWidth="1"/>
    <col min="9989" max="9989" width="18.7109375" style="1" bestFit="1" customWidth="1"/>
    <col min="9990" max="9990" width="21.5703125" style="1" bestFit="1" customWidth="1"/>
    <col min="9991" max="9991" width="5.28515625" style="1" bestFit="1" customWidth="1"/>
    <col min="9992" max="9992" width="3.28515625" style="1" customWidth="1"/>
    <col min="9993" max="9994" width="13.5703125" style="1" customWidth="1"/>
    <col min="9995" max="10242" width="11.42578125" style="1"/>
    <col min="10243" max="10243" width="2.7109375" style="1" bestFit="1" customWidth="1"/>
    <col min="10244" max="10244" width="3" style="1" customWidth="1"/>
    <col min="10245" max="10245" width="18.7109375" style="1" bestFit="1" customWidth="1"/>
    <col min="10246" max="10246" width="21.5703125" style="1" bestFit="1" customWidth="1"/>
    <col min="10247" max="10247" width="5.28515625" style="1" bestFit="1" customWidth="1"/>
    <col min="10248" max="10248" width="3.28515625" style="1" customWidth="1"/>
    <col min="10249" max="10250" width="13.5703125" style="1" customWidth="1"/>
    <col min="10251" max="10498" width="11.42578125" style="1"/>
    <col min="10499" max="10499" width="2.7109375" style="1" bestFit="1" customWidth="1"/>
    <col min="10500" max="10500" width="3" style="1" customWidth="1"/>
    <col min="10501" max="10501" width="18.7109375" style="1" bestFit="1" customWidth="1"/>
    <col min="10502" max="10502" width="21.5703125" style="1" bestFit="1" customWidth="1"/>
    <col min="10503" max="10503" width="5.28515625" style="1" bestFit="1" customWidth="1"/>
    <col min="10504" max="10504" width="3.28515625" style="1" customWidth="1"/>
    <col min="10505" max="10506" width="13.5703125" style="1" customWidth="1"/>
    <col min="10507" max="10754" width="11.42578125" style="1"/>
    <col min="10755" max="10755" width="2.7109375" style="1" bestFit="1" customWidth="1"/>
    <col min="10756" max="10756" width="3" style="1" customWidth="1"/>
    <col min="10757" max="10757" width="18.7109375" style="1" bestFit="1" customWidth="1"/>
    <col min="10758" max="10758" width="21.5703125" style="1" bestFit="1" customWidth="1"/>
    <col min="10759" max="10759" width="5.28515625" style="1" bestFit="1" customWidth="1"/>
    <col min="10760" max="10760" width="3.28515625" style="1" customWidth="1"/>
    <col min="10761" max="10762" width="13.5703125" style="1" customWidth="1"/>
    <col min="10763" max="11010" width="11.42578125" style="1"/>
    <col min="11011" max="11011" width="2.7109375" style="1" bestFit="1" customWidth="1"/>
    <col min="11012" max="11012" width="3" style="1" customWidth="1"/>
    <col min="11013" max="11013" width="18.7109375" style="1" bestFit="1" customWidth="1"/>
    <col min="11014" max="11014" width="21.5703125" style="1" bestFit="1" customWidth="1"/>
    <col min="11015" max="11015" width="5.28515625" style="1" bestFit="1" customWidth="1"/>
    <col min="11016" max="11016" width="3.28515625" style="1" customWidth="1"/>
    <col min="11017" max="11018" width="13.5703125" style="1" customWidth="1"/>
    <col min="11019" max="11266" width="11.42578125" style="1"/>
    <col min="11267" max="11267" width="2.7109375" style="1" bestFit="1" customWidth="1"/>
    <col min="11268" max="11268" width="3" style="1" customWidth="1"/>
    <col min="11269" max="11269" width="18.7109375" style="1" bestFit="1" customWidth="1"/>
    <col min="11270" max="11270" width="21.5703125" style="1" bestFit="1" customWidth="1"/>
    <col min="11271" max="11271" width="5.28515625" style="1" bestFit="1" customWidth="1"/>
    <col min="11272" max="11272" width="3.28515625" style="1" customWidth="1"/>
    <col min="11273" max="11274" width="13.5703125" style="1" customWidth="1"/>
    <col min="11275" max="11522" width="11.42578125" style="1"/>
    <col min="11523" max="11523" width="2.7109375" style="1" bestFit="1" customWidth="1"/>
    <col min="11524" max="11524" width="3" style="1" customWidth="1"/>
    <col min="11525" max="11525" width="18.7109375" style="1" bestFit="1" customWidth="1"/>
    <col min="11526" max="11526" width="21.5703125" style="1" bestFit="1" customWidth="1"/>
    <col min="11527" max="11527" width="5.28515625" style="1" bestFit="1" customWidth="1"/>
    <col min="11528" max="11528" width="3.28515625" style="1" customWidth="1"/>
    <col min="11529" max="11530" width="13.5703125" style="1" customWidth="1"/>
    <col min="11531" max="11778" width="11.42578125" style="1"/>
    <col min="11779" max="11779" width="2.7109375" style="1" bestFit="1" customWidth="1"/>
    <col min="11780" max="11780" width="3" style="1" customWidth="1"/>
    <col min="11781" max="11781" width="18.7109375" style="1" bestFit="1" customWidth="1"/>
    <col min="11782" max="11782" width="21.5703125" style="1" bestFit="1" customWidth="1"/>
    <col min="11783" max="11783" width="5.28515625" style="1" bestFit="1" customWidth="1"/>
    <col min="11784" max="11784" width="3.28515625" style="1" customWidth="1"/>
    <col min="11785" max="11786" width="13.5703125" style="1" customWidth="1"/>
    <col min="11787" max="12034" width="11.42578125" style="1"/>
    <col min="12035" max="12035" width="2.7109375" style="1" bestFit="1" customWidth="1"/>
    <col min="12036" max="12036" width="3" style="1" customWidth="1"/>
    <col min="12037" max="12037" width="18.7109375" style="1" bestFit="1" customWidth="1"/>
    <col min="12038" max="12038" width="21.5703125" style="1" bestFit="1" customWidth="1"/>
    <col min="12039" max="12039" width="5.28515625" style="1" bestFit="1" customWidth="1"/>
    <col min="12040" max="12040" width="3.28515625" style="1" customWidth="1"/>
    <col min="12041" max="12042" width="13.5703125" style="1" customWidth="1"/>
    <col min="12043" max="12290" width="11.42578125" style="1"/>
    <col min="12291" max="12291" width="2.7109375" style="1" bestFit="1" customWidth="1"/>
    <col min="12292" max="12292" width="3" style="1" customWidth="1"/>
    <col min="12293" max="12293" width="18.7109375" style="1" bestFit="1" customWidth="1"/>
    <col min="12294" max="12294" width="21.5703125" style="1" bestFit="1" customWidth="1"/>
    <col min="12295" max="12295" width="5.28515625" style="1" bestFit="1" customWidth="1"/>
    <col min="12296" max="12296" width="3.28515625" style="1" customWidth="1"/>
    <col min="12297" max="12298" width="13.5703125" style="1" customWidth="1"/>
    <col min="12299" max="12546" width="11.42578125" style="1"/>
    <col min="12547" max="12547" width="2.7109375" style="1" bestFit="1" customWidth="1"/>
    <col min="12548" max="12548" width="3" style="1" customWidth="1"/>
    <col min="12549" max="12549" width="18.7109375" style="1" bestFit="1" customWidth="1"/>
    <col min="12550" max="12550" width="21.5703125" style="1" bestFit="1" customWidth="1"/>
    <col min="12551" max="12551" width="5.28515625" style="1" bestFit="1" customWidth="1"/>
    <col min="12552" max="12552" width="3.28515625" style="1" customWidth="1"/>
    <col min="12553" max="12554" width="13.5703125" style="1" customWidth="1"/>
    <col min="12555" max="12802" width="11.42578125" style="1"/>
    <col min="12803" max="12803" width="2.7109375" style="1" bestFit="1" customWidth="1"/>
    <col min="12804" max="12804" width="3" style="1" customWidth="1"/>
    <col min="12805" max="12805" width="18.7109375" style="1" bestFit="1" customWidth="1"/>
    <col min="12806" max="12806" width="21.5703125" style="1" bestFit="1" customWidth="1"/>
    <col min="12807" max="12807" width="5.28515625" style="1" bestFit="1" customWidth="1"/>
    <col min="12808" max="12808" width="3.28515625" style="1" customWidth="1"/>
    <col min="12809" max="12810" width="13.5703125" style="1" customWidth="1"/>
    <col min="12811" max="13058" width="11.42578125" style="1"/>
    <col min="13059" max="13059" width="2.7109375" style="1" bestFit="1" customWidth="1"/>
    <col min="13060" max="13060" width="3" style="1" customWidth="1"/>
    <col min="13061" max="13061" width="18.7109375" style="1" bestFit="1" customWidth="1"/>
    <col min="13062" max="13062" width="21.5703125" style="1" bestFit="1" customWidth="1"/>
    <col min="13063" max="13063" width="5.28515625" style="1" bestFit="1" customWidth="1"/>
    <col min="13064" max="13064" width="3.28515625" style="1" customWidth="1"/>
    <col min="13065" max="13066" width="13.5703125" style="1" customWidth="1"/>
    <col min="13067" max="13314" width="11.42578125" style="1"/>
    <col min="13315" max="13315" width="2.7109375" style="1" bestFit="1" customWidth="1"/>
    <col min="13316" max="13316" width="3" style="1" customWidth="1"/>
    <col min="13317" max="13317" width="18.7109375" style="1" bestFit="1" customWidth="1"/>
    <col min="13318" max="13318" width="21.5703125" style="1" bestFit="1" customWidth="1"/>
    <col min="13319" max="13319" width="5.28515625" style="1" bestFit="1" customWidth="1"/>
    <col min="13320" max="13320" width="3.28515625" style="1" customWidth="1"/>
    <col min="13321" max="13322" width="13.5703125" style="1" customWidth="1"/>
    <col min="13323" max="13570" width="11.42578125" style="1"/>
    <col min="13571" max="13571" width="2.7109375" style="1" bestFit="1" customWidth="1"/>
    <col min="13572" max="13572" width="3" style="1" customWidth="1"/>
    <col min="13573" max="13573" width="18.7109375" style="1" bestFit="1" customWidth="1"/>
    <col min="13574" max="13574" width="21.5703125" style="1" bestFit="1" customWidth="1"/>
    <col min="13575" max="13575" width="5.28515625" style="1" bestFit="1" customWidth="1"/>
    <col min="13576" max="13576" width="3.28515625" style="1" customWidth="1"/>
    <col min="13577" max="13578" width="13.5703125" style="1" customWidth="1"/>
    <col min="13579" max="13826" width="11.42578125" style="1"/>
    <col min="13827" max="13827" width="2.7109375" style="1" bestFit="1" customWidth="1"/>
    <col min="13828" max="13828" width="3" style="1" customWidth="1"/>
    <col min="13829" max="13829" width="18.7109375" style="1" bestFit="1" customWidth="1"/>
    <col min="13830" max="13830" width="21.5703125" style="1" bestFit="1" customWidth="1"/>
    <col min="13831" max="13831" width="5.28515625" style="1" bestFit="1" customWidth="1"/>
    <col min="13832" max="13832" width="3.28515625" style="1" customWidth="1"/>
    <col min="13833" max="13834" width="13.5703125" style="1" customWidth="1"/>
    <col min="13835" max="14082" width="11.42578125" style="1"/>
    <col min="14083" max="14083" width="2.7109375" style="1" bestFit="1" customWidth="1"/>
    <col min="14084" max="14084" width="3" style="1" customWidth="1"/>
    <col min="14085" max="14085" width="18.7109375" style="1" bestFit="1" customWidth="1"/>
    <col min="14086" max="14086" width="21.5703125" style="1" bestFit="1" customWidth="1"/>
    <col min="14087" max="14087" width="5.28515625" style="1" bestFit="1" customWidth="1"/>
    <col min="14088" max="14088" width="3.28515625" style="1" customWidth="1"/>
    <col min="14089" max="14090" width="13.5703125" style="1" customWidth="1"/>
    <col min="14091" max="14338" width="11.42578125" style="1"/>
    <col min="14339" max="14339" width="2.7109375" style="1" bestFit="1" customWidth="1"/>
    <col min="14340" max="14340" width="3" style="1" customWidth="1"/>
    <col min="14341" max="14341" width="18.7109375" style="1" bestFit="1" customWidth="1"/>
    <col min="14342" max="14342" width="21.5703125" style="1" bestFit="1" customWidth="1"/>
    <col min="14343" max="14343" width="5.28515625" style="1" bestFit="1" customWidth="1"/>
    <col min="14344" max="14344" width="3.28515625" style="1" customWidth="1"/>
    <col min="14345" max="14346" width="13.5703125" style="1" customWidth="1"/>
    <col min="14347" max="14594" width="11.42578125" style="1"/>
    <col min="14595" max="14595" width="2.7109375" style="1" bestFit="1" customWidth="1"/>
    <col min="14596" max="14596" width="3" style="1" customWidth="1"/>
    <col min="14597" max="14597" width="18.7109375" style="1" bestFit="1" customWidth="1"/>
    <col min="14598" max="14598" width="21.5703125" style="1" bestFit="1" customWidth="1"/>
    <col min="14599" max="14599" width="5.28515625" style="1" bestFit="1" customWidth="1"/>
    <col min="14600" max="14600" width="3.28515625" style="1" customWidth="1"/>
    <col min="14601" max="14602" width="13.5703125" style="1" customWidth="1"/>
    <col min="14603" max="14850" width="11.42578125" style="1"/>
    <col min="14851" max="14851" width="2.7109375" style="1" bestFit="1" customWidth="1"/>
    <col min="14852" max="14852" width="3" style="1" customWidth="1"/>
    <col min="14853" max="14853" width="18.7109375" style="1" bestFit="1" customWidth="1"/>
    <col min="14854" max="14854" width="21.5703125" style="1" bestFit="1" customWidth="1"/>
    <col min="14855" max="14855" width="5.28515625" style="1" bestFit="1" customWidth="1"/>
    <col min="14856" max="14856" width="3.28515625" style="1" customWidth="1"/>
    <col min="14857" max="14858" width="13.5703125" style="1" customWidth="1"/>
    <col min="14859" max="15106" width="11.42578125" style="1"/>
    <col min="15107" max="15107" width="2.7109375" style="1" bestFit="1" customWidth="1"/>
    <col min="15108" max="15108" width="3" style="1" customWidth="1"/>
    <col min="15109" max="15109" width="18.7109375" style="1" bestFit="1" customWidth="1"/>
    <col min="15110" max="15110" width="21.5703125" style="1" bestFit="1" customWidth="1"/>
    <col min="15111" max="15111" width="5.28515625" style="1" bestFit="1" customWidth="1"/>
    <col min="15112" max="15112" width="3.28515625" style="1" customWidth="1"/>
    <col min="15113" max="15114" width="13.5703125" style="1" customWidth="1"/>
    <col min="15115" max="15362" width="11.42578125" style="1"/>
    <col min="15363" max="15363" width="2.7109375" style="1" bestFit="1" customWidth="1"/>
    <col min="15364" max="15364" width="3" style="1" customWidth="1"/>
    <col min="15365" max="15365" width="18.7109375" style="1" bestFit="1" customWidth="1"/>
    <col min="15366" max="15366" width="21.5703125" style="1" bestFit="1" customWidth="1"/>
    <col min="15367" max="15367" width="5.28515625" style="1" bestFit="1" customWidth="1"/>
    <col min="15368" max="15368" width="3.28515625" style="1" customWidth="1"/>
    <col min="15369" max="15370" width="13.5703125" style="1" customWidth="1"/>
    <col min="15371" max="15618" width="11.42578125" style="1"/>
    <col min="15619" max="15619" width="2.7109375" style="1" bestFit="1" customWidth="1"/>
    <col min="15620" max="15620" width="3" style="1" customWidth="1"/>
    <col min="15621" max="15621" width="18.7109375" style="1" bestFit="1" customWidth="1"/>
    <col min="15622" max="15622" width="21.5703125" style="1" bestFit="1" customWidth="1"/>
    <col min="15623" max="15623" width="5.28515625" style="1" bestFit="1" customWidth="1"/>
    <col min="15624" max="15624" width="3.28515625" style="1" customWidth="1"/>
    <col min="15625" max="15626" width="13.5703125" style="1" customWidth="1"/>
    <col min="15627" max="15874" width="11.42578125" style="1"/>
    <col min="15875" max="15875" width="2.7109375" style="1" bestFit="1" customWidth="1"/>
    <col min="15876" max="15876" width="3" style="1" customWidth="1"/>
    <col min="15877" max="15877" width="18.7109375" style="1" bestFit="1" customWidth="1"/>
    <col min="15878" max="15878" width="21.5703125" style="1" bestFit="1" customWidth="1"/>
    <col min="15879" max="15879" width="5.28515625" style="1" bestFit="1" customWidth="1"/>
    <col min="15880" max="15880" width="3.28515625" style="1" customWidth="1"/>
    <col min="15881" max="15882" width="13.5703125" style="1" customWidth="1"/>
    <col min="15883" max="16130" width="11.42578125" style="1"/>
    <col min="16131" max="16131" width="2.7109375" style="1" bestFit="1" customWidth="1"/>
    <col min="16132" max="16132" width="3" style="1" customWidth="1"/>
    <col min="16133" max="16133" width="18.7109375" style="1" bestFit="1" customWidth="1"/>
    <col min="16134" max="16134" width="21.5703125" style="1" bestFit="1" customWidth="1"/>
    <col min="16135" max="16135" width="5.28515625" style="1" bestFit="1" customWidth="1"/>
    <col min="16136" max="16136" width="3.28515625" style="1" customWidth="1"/>
    <col min="16137" max="16138" width="13.5703125" style="1" customWidth="1"/>
    <col min="16139" max="16384" width="11.42578125" style="1"/>
  </cols>
  <sheetData>
    <row r="1" spans="1:19" ht="24.75" customHeight="1" x14ac:dyDescent="0.2">
      <c r="C1" s="211" t="str">
        <f>IF($R$3="",$Q$3,$R$3)</f>
        <v>APPELATION TOURNOI</v>
      </c>
      <c r="D1" s="212"/>
      <c r="E1" s="212"/>
      <c r="F1" s="212"/>
      <c r="G1" s="212"/>
      <c r="H1" s="213" t="str">
        <f>IF(R10="",Q10,R10)</f>
        <v>ORGANISATEUR</v>
      </c>
      <c r="I1" s="165"/>
      <c r="J1" s="165"/>
      <c r="O1" s="2"/>
      <c r="P1" s="3"/>
      <c r="Q1" s="4"/>
      <c r="R1" s="5"/>
      <c r="S1" s="6"/>
    </row>
    <row r="2" spans="1:19" ht="24.75" customHeight="1" x14ac:dyDescent="0.25">
      <c r="C2" s="212"/>
      <c r="D2" s="212"/>
      <c r="E2" s="212"/>
      <c r="F2" s="212"/>
      <c r="G2" s="212"/>
      <c r="H2" s="214"/>
      <c r="I2" s="155"/>
      <c r="J2" s="155"/>
      <c r="O2" s="7"/>
      <c r="P2" s="8"/>
      <c r="Q2" s="9"/>
      <c r="R2" s="10" t="s">
        <v>0</v>
      </c>
      <c r="S2" s="11"/>
    </row>
    <row r="3" spans="1:19" ht="24.75" customHeight="1" x14ac:dyDescent="0.2">
      <c r="C3" s="212"/>
      <c r="D3" s="212"/>
      <c r="E3" s="212"/>
      <c r="F3" s="212"/>
      <c r="G3" s="212"/>
      <c r="H3" s="214"/>
      <c r="I3" s="155"/>
      <c r="J3" s="155"/>
      <c r="O3" s="7"/>
      <c r="P3" s="12"/>
      <c r="Q3" s="13" t="s">
        <v>1</v>
      </c>
      <c r="R3" s="14"/>
      <c r="S3" s="15"/>
    </row>
    <row r="4" spans="1:19" ht="24.75" customHeight="1" x14ac:dyDescent="0.2">
      <c r="C4" s="213" t="str">
        <f>IF($R$4="",$Q$4,$R$4)</f>
        <v>LIEU</v>
      </c>
      <c r="D4" s="214"/>
      <c r="E4" s="154"/>
      <c r="F4" s="154"/>
      <c r="G4" s="16" t="str">
        <f>IF(R7="","DATE",CONCATENATE(R7,"-",R8,"/",R6))</f>
        <v>DATE</v>
      </c>
      <c r="H4" s="17" t="str">
        <f>IF(R9="",Q9,R9)</f>
        <v>GENRE</v>
      </c>
      <c r="I4" s="166"/>
      <c r="J4" s="166"/>
      <c r="O4" s="7"/>
      <c r="P4" s="12"/>
      <c r="Q4" s="13" t="s">
        <v>2</v>
      </c>
      <c r="R4" s="18"/>
      <c r="S4" s="15"/>
    </row>
    <row r="5" spans="1:19" ht="24.75" customHeight="1" x14ac:dyDescent="0.2">
      <c r="C5" s="211" t="str">
        <f>IF(R5="",Q5,R5)</f>
        <v>TYPE</v>
      </c>
      <c r="D5" s="212"/>
      <c r="E5" s="212"/>
      <c r="F5" s="212"/>
      <c r="G5" s="212"/>
      <c r="H5" s="212"/>
      <c r="I5" s="167"/>
      <c r="J5" s="167"/>
      <c r="O5" s="7"/>
      <c r="P5" s="12"/>
      <c r="Q5" s="13" t="s">
        <v>3</v>
      </c>
      <c r="R5" s="18"/>
      <c r="S5" s="15"/>
    </row>
    <row r="6" spans="1:19" ht="24.75" customHeight="1" x14ac:dyDescent="0.2">
      <c r="C6" s="213" t="s">
        <v>4</v>
      </c>
      <c r="D6" s="214"/>
      <c r="E6" s="214"/>
      <c r="F6" s="214"/>
      <c r="G6" s="214"/>
      <c r="H6" s="214"/>
      <c r="I6" s="155"/>
      <c r="J6" s="155"/>
      <c r="O6" s="7"/>
      <c r="P6" s="12"/>
      <c r="Q6" s="13" t="s">
        <v>5</v>
      </c>
      <c r="R6" s="19"/>
      <c r="S6" s="15"/>
    </row>
    <row r="7" spans="1:19" ht="24.75" customHeight="1" x14ac:dyDescent="0.2">
      <c r="O7" s="7"/>
      <c r="P7" s="12"/>
      <c r="Q7" s="13" t="s">
        <v>6</v>
      </c>
      <c r="R7" s="19"/>
      <c r="S7" s="15"/>
    </row>
    <row r="8" spans="1:19" ht="24.75" customHeight="1" x14ac:dyDescent="0.2">
      <c r="A8" s="20" t="s">
        <v>7</v>
      </c>
      <c r="B8" s="20"/>
      <c r="C8" s="20" t="s">
        <v>8</v>
      </c>
      <c r="D8" s="20" t="s">
        <v>9</v>
      </c>
      <c r="E8" s="20" t="s">
        <v>205</v>
      </c>
      <c r="F8" s="20" t="s">
        <v>206</v>
      </c>
      <c r="G8" s="20" t="s">
        <v>8</v>
      </c>
      <c r="H8" s="20" t="s">
        <v>9</v>
      </c>
      <c r="I8" s="20" t="s">
        <v>205</v>
      </c>
      <c r="J8" s="20" t="s">
        <v>206</v>
      </c>
      <c r="K8" s="20" t="s">
        <v>10</v>
      </c>
      <c r="L8" s="20" t="s">
        <v>11</v>
      </c>
      <c r="O8" s="7"/>
      <c r="P8" s="12"/>
      <c r="Q8" s="13" t="s">
        <v>12</v>
      </c>
      <c r="R8" s="19"/>
      <c r="S8" s="15"/>
    </row>
    <row r="9" spans="1:19" ht="24.75" customHeight="1" x14ac:dyDescent="0.2">
      <c r="A9" s="21">
        <v>1</v>
      </c>
      <c r="B9" s="22"/>
      <c r="C9" s="23" t="s">
        <v>162</v>
      </c>
      <c r="D9" s="24"/>
      <c r="E9" s="24"/>
      <c r="F9" s="24"/>
      <c r="G9" s="25">
        <v>1</v>
      </c>
      <c r="H9" s="26"/>
      <c r="I9" s="26"/>
      <c r="J9" s="26"/>
      <c r="K9" s="27"/>
      <c r="L9" s="28"/>
      <c r="O9" s="7"/>
      <c r="P9" s="12"/>
      <c r="Q9" s="13" t="s">
        <v>13</v>
      </c>
      <c r="R9" s="18"/>
      <c r="S9" s="15"/>
    </row>
    <row r="10" spans="1:19" ht="24.75" customHeight="1" x14ac:dyDescent="0.2">
      <c r="A10" s="29">
        <v>2</v>
      </c>
      <c r="B10" s="22"/>
      <c r="C10" s="23" t="s">
        <v>162</v>
      </c>
      <c r="D10" s="24"/>
      <c r="E10" s="24"/>
      <c r="F10" s="24"/>
      <c r="G10" s="25">
        <v>2</v>
      </c>
      <c r="H10" s="26"/>
      <c r="I10" s="26"/>
      <c r="J10" s="26"/>
      <c r="K10" s="27"/>
      <c r="L10" s="28"/>
      <c r="O10" s="7"/>
      <c r="P10" s="12"/>
      <c r="Q10" s="13" t="s">
        <v>14</v>
      </c>
      <c r="R10" s="18"/>
      <c r="S10" s="30"/>
    </row>
    <row r="11" spans="1:19" ht="24.75" customHeight="1" thickBot="1" x14ac:dyDescent="0.25">
      <c r="A11" s="31">
        <v>3</v>
      </c>
      <c r="B11" s="32"/>
      <c r="C11" s="23" t="s">
        <v>162</v>
      </c>
      <c r="D11" s="24"/>
      <c r="E11" s="24"/>
      <c r="F11" s="24"/>
      <c r="G11" s="25">
        <v>3</v>
      </c>
      <c r="H11" s="26"/>
      <c r="I11" s="26"/>
      <c r="J11" s="26"/>
      <c r="K11" s="27"/>
      <c r="L11" s="28"/>
      <c r="O11" s="33"/>
      <c r="P11" s="34"/>
      <c r="Q11" s="35"/>
      <c r="R11" s="36"/>
      <c r="S11" s="37"/>
    </row>
    <row r="12" spans="1:19" ht="24.75" customHeight="1" x14ac:dyDescent="0.25">
      <c r="A12" s="38">
        <v>4</v>
      </c>
      <c r="B12" s="32"/>
      <c r="C12" s="23" t="s">
        <v>162</v>
      </c>
      <c r="D12" s="24"/>
      <c r="E12" s="24"/>
      <c r="F12" s="24"/>
      <c r="G12" s="25">
        <v>4</v>
      </c>
      <c r="H12" s="39"/>
      <c r="I12" s="168"/>
      <c r="J12" s="168"/>
      <c r="K12" s="27"/>
      <c r="L12" s="28"/>
      <c r="O12" s="215" t="s">
        <v>244</v>
      </c>
      <c r="P12" s="216"/>
      <c r="Q12" s="216"/>
      <c r="R12" s="216"/>
      <c r="S12" s="216"/>
    </row>
    <row r="13" spans="1:19" ht="24.75" customHeight="1" x14ac:dyDescent="0.25">
      <c r="A13" s="31">
        <v>5</v>
      </c>
      <c r="B13" s="32"/>
      <c r="C13" s="23" t="s">
        <v>162</v>
      </c>
      <c r="D13" s="24"/>
      <c r="E13" s="24"/>
      <c r="F13" s="24"/>
      <c r="G13" s="25">
        <v>5</v>
      </c>
      <c r="H13" s="39"/>
      <c r="I13" s="169"/>
      <c r="J13" s="169"/>
      <c r="K13" s="40"/>
      <c r="L13" s="28"/>
      <c r="O13" s="209" t="s">
        <v>207</v>
      </c>
      <c r="P13" s="210"/>
      <c r="Q13" s="210"/>
      <c r="R13" s="210"/>
      <c r="S13" s="210"/>
    </row>
    <row r="14" spans="1:19" ht="24.75" customHeight="1" x14ac:dyDescent="0.2">
      <c r="A14" s="21">
        <v>6</v>
      </c>
      <c r="B14" s="32"/>
      <c r="C14" s="23" t="s">
        <v>162</v>
      </c>
      <c r="D14" s="24"/>
      <c r="E14" s="24"/>
      <c r="F14" s="24"/>
      <c r="G14" s="25">
        <v>6</v>
      </c>
      <c r="H14" s="39"/>
      <c r="I14" s="168"/>
      <c r="J14" s="168"/>
      <c r="K14" s="27"/>
      <c r="L14" s="28"/>
      <c r="O14" s="41" t="s">
        <v>15</v>
      </c>
    </row>
    <row r="15" spans="1:19" ht="24.75" customHeight="1" x14ac:dyDescent="0.2">
      <c r="A15" s="42">
        <v>7</v>
      </c>
      <c r="B15" s="43"/>
      <c r="C15" s="23" t="s">
        <v>162</v>
      </c>
      <c r="D15" s="24"/>
      <c r="E15" s="24"/>
      <c r="F15" s="24"/>
      <c r="G15" s="25">
        <v>7</v>
      </c>
      <c r="H15" s="39"/>
      <c r="I15" s="168"/>
      <c r="J15" s="168"/>
      <c r="K15" s="27"/>
      <c r="L15" s="44"/>
      <c r="O15" s="41" t="s">
        <v>16</v>
      </c>
      <c r="Q15" s="45"/>
    </row>
    <row r="16" spans="1:19" ht="24.75" customHeight="1" x14ac:dyDescent="0.2">
      <c r="A16" s="38">
        <v>8</v>
      </c>
      <c r="B16" s="32"/>
      <c r="C16" s="23" t="s">
        <v>162</v>
      </c>
      <c r="D16" s="24"/>
      <c r="E16" s="24"/>
      <c r="F16" s="24"/>
      <c r="G16" s="25">
        <v>8</v>
      </c>
      <c r="H16" s="39"/>
      <c r="I16" s="169"/>
      <c r="J16" s="169"/>
      <c r="K16" s="40"/>
      <c r="L16" s="28"/>
      <c r="O16" s="170" t="s">
        <v>208</v>
      </c>
    </row>
    <row r="17" spans="1:15" ht="24.75" customHeight="1" x14ac:dyDescent="0.2">
      <c r="A17" s="46">
        <v>9</v>
      </c>
      <c r="B17" s="43"/>
      <c r="C17" s="23" t="s">
        <v>162</v>
      </c>
      <c r="D17" s="24"/>
      <c r="E17" s="24"/>
      <c r="F17" s="24"/>
      <c r="G17" s="25">
        <v>9</v>
      </c>
      <c r="H17" s="39"/>
      <c r="I17" s="168"/>
      <c r="J17" s="168"/>
      <c r="K17" s="27"/>
      <c r="L17" s="44"/>
      <c r="O17" s="170" t="s">
        <v>209</v>
      </c>
    </row>
    <row r="18" spans="1:15" ht="24.75" customHeight="1" x14ac:dyDescent="0.2">
      <c r="A18" s="38">
        <v>10</v>
      </c>
      <c r="B18" s="32"/>
      <c r="C18" s="23" t="s">
        <v>162</v>
      </c>
      <c r="D18" s="24"/>
      <c r="E18" s="24"/>
      <c r="F18" s="24"/>
      <c r="G18" s="25">
        <v>10</v>
      </c>
      <c r="H18" s="39"/>
      <c r="I18" s="168"/>
      <c r="J18" s="168"/>
      <c r="K18" s="27"/>
      <c r="L18" s="28"/>
      <c r="O18" s="170" t="s">
        <v>211</v>
      </c>
    </row>
    <row r="19" spans="1:15" ht="24.75" customHeight="1" x14ac:dyDescent="0.2">
      <c r="A19" s="46">
        <v>11</v>
      </c>
      <c r="B19" s="43"/>
      <c r="C19" s="23" t="s">
        <v>162</v>
      </c>
      <c r="D19" s="24"/>
      <c r="E19" s="24"/>
      <c r="F19" s="24"/>
      <c r="G19" s="25">
        <v>11</v>
      </c>
      <c r="H19" s="39"/>
      <c r="I19" s="168"/>
      <c r="J19" s="168"/>
      <c r="K19" s="27"/>
      <c r="L19" s="44"/>
      <c r="O19" s="170" t="s">
        <v>210</v>
      </c>
    </row>
    <row r="20" spans="1:15" ht="24.75" customHeight="1" x14ac:dyDescent="0.2">
      <c r="A20" s="38">
        <v>12</v>
      </c>
      <c r="B20" s="32"/>
      <c r="C20" s="23" t="s">
        <v>162</v>
      </c>
      <c r="D20" s="24"/>
      <c r="E20" s="24"/>
      <c r="F20" s="24"/>
      <c r="G20" s="25">
        <v>12</v>
      </c>
      <c r="H20" s="39"/>
      <c r="I20" s="169"/>
      <c r="J20" s="169"/>
      <c r="K20" s="40"/>
      <c r="L20" s="28"/>
    </row>
    <row r="21" spans="1:15" ht="24.75" customHeight="1" x14ac:dyDescent="0.2">
      <c r="A21" s="38">
        <v>13</v>
      </c>
      <c r="B21" s="32"/>
      <c r="C21" s="23" t="s">
        <v>162</v>
      </c>
      <c r="D21" s="24"/>
      <c r="E21" s="24"/>
      <c r="F21" s="24"/>
      <c r="G21" s="25">
        <v>13</v>
      </c>
      <c r="H21" s="26"/>
      <c r="I21" s="26"/>
      <c r="J21" s="26"/>
      <c r="K21" s="27"/>
      <c r="L21" s="28"/>
    </row>
    <row r="22" spans="1:15" ht="24.75" customHeight="1" x14ac:dyDescent="0.2">
      <c r="A22" s="38">
        <v>14</v>
      </c>
      <c r="B22" s="32"/>
      <c r="C22" s="23" t="s">
        <v>162</v>
      </c>
      <c r="D22" s="24"/>
      <c r="E22" s="24"/>
      <c r="F22" s="24"/>
      <c r="G22" s="25">
        <v>14</v>
      </c>
      <c r="H22" s="25"/>
      <c r="I22" s="25"/>
      <c r="J22" s="25"/>
      <c r="K22" s="47"/>
      <c r="L22" s="28"/>
    </row>
    <row r="23" spans="1:15" ht="24.75" customHeight="1" x14ac:dyDescent="0.2">
      <c r="A23" s="38">
        <v>15</v>
      </c>
      <c r="B23" s="32"/>
      <c r="C23" s="23" t="s">
        <v>162</v>
      </c>
      <c r="D23" s="24"/>
      <c r="E23" s="24"/>
      <c r="F23" s="24"/>
      <c r="G23" s="25">
        <v>15</v>
      </c>
      <c r="H23" s="26"/>
      <c r="I23" s="26"/>
      <c r="J23" s="26"/>
      <c r="K23" s="27"/>
      <c r="L23" s="28"/>
    </row>
    <row r="24" spans="1:15" ht="24.75" customHeight="1" x14ac:dyDescent="0.2">
      <c r="A24" s="31">
        <v>16</v>
      </c>
      <c r="B24" s="28"/>
      <c r="C24" s="23" t="s">
        <v>162</v>
      </c>
      <c r="D24" s="24"/>
      <c r="E24" s="24"/>
      <c r="F24" s="24"/>
      <c r="G24" s="25">
        <v>16</v>
      </c>
      <c r="H24" s="26"/>
      <c r="I24" s="26"/>
      <c r="J24" s="26"/>
      <c r="K24" s="27"/>
      <c r="L24" s="28"/>
    </row>
    <row r="25" spans="1:15" ht="24.75" customHeight="1" x14ac:dyDescent="0.2">
      <c r="A25" s="21">
        <v>17</v>
      </c>
      <c r="B25" s="22"/>
      <c r="C25" s="23" t="s">
        <v>162</v>
      </c>
      <c r="D25" s="24"/>
      <c r="E25" s="24"/>
      <c r="F25" s="24"/>
      <c r="G25" s="25">
        <v>17</v>
      </c>
      <c r="H25" s="26"/>
      <c r="I25" s="26"/>
      <c r="J25" s="26"/>
      <c r="K25" s="27"/>
      <c r="L25" s="28"/>
    </row>
    <row r="26" spans="1:15" ht="24.75" customHeight="1" x14ac:dyDescent="0.2">
      <c r="A26" s="29">
        <v>18</v>
      </c>
      <c r="B26" s="22"/>
      <c r="C26" s="23" t="s">
        <v>162</v>
      </c>
      <c r="D26" s="24"/>
      <c r="E26" s="24"/>
      <c r="F26" s="24"/>
      <c r="G26" s="25">
        <v>18</v>
      </c>
      <c r="H26" s="26"/>
      <c r="I26" s="26"/>
      <c r="J26" s="26"/>
      <c r="K26" s="27"/>
      <c r="L26" s="28"/>
    </row>
    <row r="27" spans="1:15" ht="24.75" customHeight="1" x14ac:dyDescent="0.2">
      <c r="A27" s="31">
        <v>19</v>
      </c>
      <c r="B27" s="32"/>
      <c r="C27" s="23" t="s">
        <v>162</v>
      </c>
      <c r="D27" s="24"/>
      <c r="E27" s="24"/>
      <c r="F27" s="24"/>
      <c r="G27" s="25">
        <v>19</v>
      </c>
      <c r="H27" s="26"/>
      <c r="I27" s="26"/>
      <c r="J27" s="26"/>
      <c r="K27" s="27"/>
      <c r="L27" s="28"/>
    </row>
    <row r="28" spans="1:15" ht="24.75" customHeight="1" x14ac:dyDescent="0.2">
      <c r="A28" s="38">
        <v>20</v>
      </c>
      <c r="B28" s="32"/>
      <c r="C28" s="23" t="s">
        <v>162</v>
      </c>
      <c r="D28" s="23"/>
      <c r="E28" s="24"/>
      <c r="F28" s="24"/>
      <c r="G28" s="25">
        <v>20</v>
      </c>
      <c r="H28" s="39"/>
      <c r="I28" s="168"/>
      <c r="J28" s="168"/>
      <c r="K28" s="27"/>
      <c r="L28" s="28"/>
    </row>
    <row r="29" spans="1:15" ht="24.75" customHeight="1" x14ac:dyDescent="0.2">
      <c r="A29" s="38">
        <v>21</v>
      </c>
      <c r="B29" s="32"/>
      <c r="C29" s="23" t="s">
        <v>162</v>
      </c>
      <c r="D29" s="24"/>
      <c r="E29" s="24"/>
      <c r="F29" s="24"/>
      <c r="G29" s="25">
        <v>21</v>
      </c>
      <c r="H29" s="26"/>
      <c r="I29" s="26"/>
      <c r="J29" s="26"/>
      <c r="K29" s="27"/>
      <c r="L29" s="28"/>
    </row>
    <row r="30" spans="1:15" ht="24.75" customHeight="1" x14ac:dyDescent="0.2">
      <c r="A30" s="31">
        <v>22</v>
      </c>
      <c r="B30" s="28"/>
      <c r="C30" s="23" t="s">
        <v>162</v>
      </c>
      <c r="D30" s="24"/>
      <c r="E30" s="24"/>
      <c r="F30" s="24"/>
      <c r="G30" s="25">
        <v>22</v>
      </c>
      <c r="H30" s="26"/>
      <c r="I30" s="26"/>
      <c r="J30" s="26"/>
      <c r="K30" s="27"/>
      <c r="L30" s="28"/>
    </row>
    <row r="31" spans="1:15" ht="24.75" customHeight="1" x14ac:dyDescent="0.2">
      <c r="A31" s="21">
        <v>23</v>
      </c>
      <c r="B31" s="22"/>
      <c r="C31" s="23" t="s">
        <v>162</v>
      </c>
      <c r="D31" s="24"/>
      <c r="E31" s="24"/>
      <c r="F31" s="24"/>
      <c r="G31" s="25">
        <v>23</v>
      </c>
      <c r="H31" s="26"/>
      <c r="I31" s="26"/>
      <c r="J31" s="26"/>
      <c r="K31" s="27"/>
      <c r="L31" s="28"/>
    </row>
    <row r="32" spans="1:15" ht="24.75" customHeight="1" x14ac:dyDescent="0.2">
      <c r="A32" s="29">
        <v>24</v>
      </c>
      <c r="B32" s="22"/>
      <c r="C32" s="23" t="s">
        <v>162</v>
      </c>
      <c r="D32" s="24"/>
      <c r="E32" s="24"/>
      <c r="F32" s="24"/>
      <c r="G32" s="25">
        <v>24</v>
      </c>
      <c r="H32" s="26"/>
      <c r="I32" s="26"/>
      <c r="J32" s="26"/>
      <c r="K32" s="27"/>
      <c r="L32" s="28"/>
    </row>
    <row r="33" spans="1:12" ht="24.75" customHeight="1" x14ac:dyDescent="0.2">
      <c r="A33" s="31">
        <v>25</v>
      </c>
      <c r="B33" s="32"/>
      <c r="C33" s="23" t="s">
        <v>162</v>
      </c>
      <c r="D33" s="24"/>
      <c r="E33" s="24"/>
      <c r="F33" s="24"/>
      <c r="G33" s="25">
        <v>25</v>
      </c>
      <c r="H33" s="26"/>
      <c r="I33" s="26"/>
      <c r="J33" s="26"/>
      <c r="K33" s="27"/>
      <c r="L33" s="28"/>
    </row>
    <row r="34" spans="1:12" ht="24.75" customHeight="1" x14ac:dyDescent="0.2">
      <c r="A34" s="38">
        <v>26</v>
      </c>
      <c r="B34" s="32"/>
      <c r="C34" s="23" t="s">
        <v>162</v>
      </c>
      <c r="D34" s="24"/>
      <c r="E34" s="24"/>
      <c r="F34" s="24"/>
      <c r="G34" s="25">
        <v>26</v>
      </c>
      <c r="H34" s="26"/>
      <c r="I34" s="26"/>
      <c r="J34" s="26"/>
      <c r="K34" s="27"/>
      <c r="L34" s="28"/>
    </row>
    <row r="35" spans="1:12" ht="24.75" customHeight="1" x14ac:dyDescent="0.2">
      <c r="A35" s="38">
        <v>27</v>
      </c>
      <c r="B35" s="32"/>
      <c r="C35" s="23" t="s">
        <v>162</v>
      </c>
      <c r="D35" s="24"/>
      <c r="E35" s="24"/>
      <c r="F35" s="24"/>
      <c r="G35" s="25">
        <v>27</v>
      </c>
      <c r="H35" s="26"/>
      <c r="I35" s="26"/>
      <c r="J35" s="26"/>
      <c r="K35" s="27"/>
      <c r="L35" s="28"/>
    </row>
    <row r="36" spans="1:12" ht="24.75" customHeight="1" x14ac:dyDescent="0.2">
      <c r="A36" s="31">
        <v>28</v>
      </c>
      <c r="B36" s="28"/>
      <c r="C36" s="23" t="s">
        <v>162</v>
      </c>
      <c r="D36" s="24"/>
      <c r="E36" s="24"/>
      <c r="F36" s="24"/>
      <c r="G36" s="25">
        <v>28</v>
      </c>
      <c r="H36" s="26"/>
      <c r="I36" s="26"/>
      <c r="J36" s="26"/>
      <c r="K36" s="27"/>
      <c r="L36" s="28"/>
    </row>
    <row r="37" spans="1:12" ht="24.75" customHeight="1" x14ac:dyDescent="0.2">
      <c r="A37" s="21">
        <v>29</v>
      </c>
      <c r="B37" s="22"/>
      <c r="C37" s="23" t="s">
        <v>162</v>
      </c>
      <c r="D37" s="24"/>
      <c r="E37" s="24"/>
      <c r="F37" s="24"/>
      <c r="G37" s="25">
        <v>29</v>
      </c>
      <c r="H37" s="26"/>
      <c r="I37" s="26"/>
      <c r="J37" s="26"/>
      <c r="K37" s="27"/>
      <c r="L37" s="28"/>
    </row>
    <row r="38" spans="1:12" ht="24.75" customHeight="1" x14ac:dyDescent="0.2">
      <c r="A38" s="29">
        <v>30</v>
      </c>
      <c r="B38" s="22"/>
      <c r="C38" s="23" t="s">
        <v>162</v>
      </c>
      <c r="D38" s="24"/>
      <c r="E38" s="24"/>
      <c r="F38" s="24"/>
      <c r="G38" s="25">
        <v>30</v>
      </c>
      <c r="H38" s="26"/>
      <c r="I38" s="26"/>
      <c r="J38" s="26"/>
      <c r="K38" s="27"/>
      <c r="L38" s="28"/>
    </row>
    <row r="39" spans="1:12" ht="24.75" customHeight="1" x14ac:dyDescent="0.2">
      <c r="A39" s="31">
        <v>31</v>
      </c>
      <c r="B39" s="32"/>
      <c r="C39" s="23" t="s">
        <v>162</v>
      </c>
      <c r="D39" s="24"/>
      <c r="E39" s="24"/>
      <c r="F39" s="24"/>
      <c r="G39" s="25">
        <v>31</v>
      </c>
      <c r="H39" s="26"/>
      <c r="I39" s="26"/>
      <c r="J39" s="26"/>
      <c r="K39" s="27"/>
      <c r="L39" s="28"/>
    </row>
    <row r="40" spans="1:12" ht="24.75" customHeight="1" x14ac:dyDescent="0.2">
      <c r="A40" s="38">
        <v>32</v>
      </c>
      <c r="B40" s="32"/>
      <c r="C40" s="23" t="s">
        <v>162</v>
      </c>
      <c r="D40" s="24"/>
      <c r="E40" s="24"/>
      <c r="F40" s="24"/>
      <c r="G40" s="25">
        <v>32</v>
      </c>
      <c r="H40" s="26"/>
      <c r="I40" s="26"/>
      <c r="J40" s="26"/>
      <c r="K40" s="27"/>
      <c r="L40" s="28"/>
    </row>
    <row r="41" spans="1:12" ht="24.75" customHeight="1" x14ac:dyDescent="0.2">
      <c r="A41" s="31">
        <v>33</v>
      </c>
      <c r="B41" s="32"/>
      <c r="C41" s="23" t="s">
        <v>162</v>
      </c>
      <c r="D41" s="24"/>
      <c r="E41" s="24"/>
      <c r="F41" s="24"/>
      <c r="G41" s="25">
        <v>33</v>
      </c>
      <c r="H41" s="26"/>
      <c r="I41" s="26"/>
      <c r="J41" s="26"/>
      <c r="K41" s="27"/>
      <c r="L41" s="28"/>
    </row>
    <row r="42" spans="1:12" ht="24.75" customHeight="1" x14ac:dyDescent="0.2">
      <c r="A42" s="38">
        <v>34</v>
      </c>
      <c r="B42" s="32"/>
      <c r="C42" s="23" t="s">
        <v>162</v>
      </c>
      <c r="D42" s="24"/>
      <c r="E42" s="24"/>
      <c r="F42" s="24"/>
      <c r="G42" s="25">
        <v>34</v>
      </c>
      <c r="H42" s="26"/>
      <c r="I42" s="26"/>
      <c r="J42" s="26"/>
      <c r="K42" s="27"/>
      <c r="L42" s="28"/>
    </row>
    <row r="43" spans="1:12" ht="24.75" customHeight="1" x14ac:dyDescent="0.2">
      <c r="A43" s="38">
        <v>35</v>
      </c>
      <c r="B43" s="32"/>
      <c r="C43" s="23" t="s">
        <v>162</v>
      </c>
      <c r="D43" s="24"/>
      <c r="E43" s="24"/>
      <c r="F43" s="24"/>
      <c r="G43" s="25">
        <v>35</v>
      </c>
      <c r="H43" s="26"/>
      <c r="I43" s="26"/>
      <c r="J43" s="26"/>
      <c r="K43" s="27"/>
      <c r="L43" s="28"/>
    </row>
    <row r="44" spans="1:12" ht="24.75" customHeight="1" x14ac:dyDescent="0.2">
      <c r="A44" s="31">
        <v>36</v>
      </c>
      <c r="B44" s="28"/>
      <c r="C44" s="23" t="s">
        <v>162</v>
      </c>
      <c r="D44" s="24"/>
      <c r="E44" s="24"/>
      <c r="F44" s="24"/>
      <c r="G44" s="25">
        <v>36</v>
      </c>
      <c r="H44" s="26"/>
      <c r="I44" s="26"/>
      <c r="J44" s="26"/>
      <c r="K44" s="27"/>
      <c r="L44" s="28"/>
    </row>
    <row r="45" spans="1:12" ht="24.75" customHeight="1" x14ac:dyDescent="0.2">
      <c r="A45" s="21">
        <v>37</v>
      </c>
      <c r="B45" s="22"/>
      <c r="C45" s="23" t="s">
        <v>162</v>
      </c>
      <c r="D45" s="24"/>
      <c r="E45" s="24"/>
      <c r="F45" s="24"/>
      <c r="G45" s="25">
        <v>37</v>
      </c>
      <c r="H45" s="26"/>
      <c r="I45" s="26"/>
      <c r="J45" s="26"/>
      <c r="K45" s="27"/>
      <c r="L45" s="28"/>
    </row>
    <row r="46" spans="1:12" ht="24.75" customHeight="1" x14ac:dyDescent="0.2">
      <c r="A46" s="29">
        <v>38</v>
      </c>
      <c r="B46" s="22"/>
      <c r="C46" s="23" t="s">
        <v>162</v>
      </c>
      <c r="D46" s="24"/>
      <c r="E46" s="24"/>
      <c r="F46" s="24"/>
      <c r="G46" s="25">
        <v>38</v>
      </c>
      <c r="H46" s="26"/>
      <c r="I46" s="26"/>
      <c r="J46" s="26"/>
      <c r="K46" s="27"/>
      <c r="L46" s="28"/>
    </row>
    <row r="47" spans="1:12" ht="24.75" customHeight="1" x14ac:dyDescent="0.2">
      <c r="A47" s="31">
        <v>39</v>
      </c>
      <c r="B47" s="32"/>
      <c r="C47" s="23" t="s">
        <v>162</v>
      </c>
      <c r="D47" s="24"/>
      <c r="E47" s="24"/>
      <c r="F47" s="24"/>
      <c r="G47" s="25">
        <v>39</v>
      </c>
      <c r="H47" s="26"/>
      <c r="I47" s="26"/>
      <c r="J47" s="26"/>
      <c r="K47" s="27"/>
      <c r="L47" s="28"/>
    </row>
    <row r="48" spans="1:12" ht="24.75" customHeight="1" x14ac:dyDescent="0.2">
      <c r="A48" s="38">
        <v>40</v>
      </c>
      <c r="B48" s="32"/>
      <c r="C48" s="23" t="s">
        <v>162</v>
      </c>
      <c r="D48" s="24"/>
      <c r="E48" s="24"/>
      <c r="F48" s="24"/>
      <c r="G48" s="25">
        <v>40</v>
      </c>
      <c r="H48" s="26"/>
      <c r="I48" s="26"/>
      <c r="J48" s="26"/>
      <c r="K48" s="27"/>
      <c r="L48" s="28"/>
    </row>
    <row r="49" spans="1:12" ht="24.75" customHeight="1" x14ac:dyDescent="0.2">
      <c r="A49" s="31">
        <v>41</v>
      </c>
      <c r="B49" s="32"/>
      <c r="C49" s="23" t="s">
        <v>162</v>
      </c>
      <c r="D49" s="24"/>
      <c r="E49" s="24"/>
      <c r="F49" s="24"/>
      <c r="G49" s="25">
        <v>41</v>
      </c>
      <c r="H49" s="26"/>
      <c r="I49" s="26"/>
      <c r="J49" s="26"/>
      <c r="K49" s="27"/>
      <c r="L49" s="28"/>
    </row>
    <row r="50" spans="1:12" ht="24.75" customHeight="1" x14ac:dyDescent="0.2">
      <c r="A50" s="38">
        <v>42</v>
      </c>
      <c r="B50" s="32"/>
      <c r="C50" s="23" t="s">
        <v>162</v>
      </c>
      <c r="D50" s="24"/>
      <c r="E50" s="24"/>
      <c r="F50" s="24"/>
      <c r="G50" s="25">
        <v>42</v>
      </c>
      <c r="H50" s="26"/>
      <c r="I50" s="26"/>
      <c r="J50" s="26"/>
      <c r="K50" s="27"/>
      <c r="L50" s="28"/>
    </row>
    <row r="51" spans="1:12" ht="24.75" customHeight="1" x14ac:dyDescent="0.2">
      <c r="A51" s="38">
        <v>43</v>
      </c>
      <c r="B51" s="32"/>
      <c r="C51" s="23" t="s">
        <v>162</v>
      </c>
      <c r="D51" s="24"/>
      <c r="E51" s="24"/>
      <c r="F51" s="24"/>
      <c r="G51" s="25">
        <v>43</v>
      </c>
      <c r="H51" s="26"/>
      <c r="I51" s="26"/>
      <c r="J51" s="26"/>
      <c r="K51" s="27"/>
      <c r="L51" s="28"/>
    </row>
    <row r="52" spans="1:12" ht="24.75" customHeight="1" x14ac:dyDescent="0.2">
      <c r="A52" s="31">
        <v>44</v>
      </c>
      <c r="B52" s="28"/>
      <c r="C52" s="23" t="s">
        <v>162</v>
      </c>
      <c r="D52" s="24"/>
      <c r="E52" s="24"/>
      <c r="F52" s="24"/>
      <c r="G52" s="25">
        <v>44</v>
      </c>
      <c r="H52" s="26"/>
      <c r="I52" s="26"/>
      <c r="J52" s="26"/>
      <c r="K52" s="27"/>
      <c r="L52" s="28"/>
    </row>
    <row r="53" spans="1:12" ht="24.75" customHeight="1" x14ac:dyDescent="0.2">
      <c r="A53" s="21">
        <v>45</v>
      </c>
      <c r="B53" s="22"/>
      <c r="C53" s="23" t="s">
        <v>162</v>
      </c>
      <c r="D53" s="24"/>
      <c r="E53" s="24"/>
      <c r="F53" s="24"/>
      <c r="G53" s="25">
        <v>45</v>
      </c>
      <c r="H53" s="26"/>
      <c r="I53" s="26"/>
      <c r="J53" s="26"/>
      <c r="K53" s="27"/>
      <c r="L53" s="28"/>
    </row>
    <row r="54" spans="1:12" ht="24.75" customHeight="1" x14ac:dyDescent="0.2">
      <c r="A54" s="29">
        <v>46</v>
      </c>
      <c r="B54" s="22"/>
      <c r="C54" s="23" t="s">
        <v>162</v>
      </c>
      <c r="D54" s="24"/>
      <c r="E54" s="24"/>
      <c r="F54" s="24"/>
      <c r="G54" s="25">
        <v>46</v>
      </c>
      <c r="H54" s="26"/>
      <c r="I54" s="26"/>
      <c r="J54" s="26"/>
      <c r="K54" s="27"/>
      <c r="L54" s="28"/>
    </row>
    <row r="55" spans="1:12" ht="24.75" customHeight="1" x14ac:dyDescent="0.2">
      <c r="A55" s="31">
        <v>47</v>
      </c>
      <c r="B55" s="32"/>
      <c r="C55" s="23" t="s">
        <v>162</v>
      </c>
      <c r="D55" s="24"/>
      <c r="E55" s="24"/>
      <c r="F55" s="24"/>
      <c r="G55" s="25">
        <v>47</v>
      </c>
      <c r="H55" s="26"/>
      <c r="I55" s="26"/>
      <c r="J55" s="26"/>
      <c r="K55" s="27"/>
      <c r="L55" s="28"/>
    </row>
    <row r="56" spans="1:12" ht="24.75" customHeight="1" x14ac:dyDescent="0.2">
      <c r="A56" s="38">
        <v>48</v>
      </c>
      <c r="B56" s="32"/>
      <c r="C56" s="23" t="s">
        <v>162</v>
      </c>
      <c r="D56" s="24"/>
      <c r="E56" s="24"/>
      <c r="F56" s="24"/>
      <c r="G56" s="25">
        <v>48</v>
      </c>
      <c r="H56" s="26"/>
      <c r="I56" s="26"/>
      <c r="J56" s="26"/>
      <c r="K56" s="27"/>
      <c r="L56" s="28"/>
    </row>
  </sheetData>
  <sheetProtection password="E69A" sheet="1" objects="1" scenarios="1" selectLockedCells="1"/>
  <mergeCells count="7">
    <mergeCell ref="O13:S13"/>
    <mergeCell ref="C1:G3"/>
    <mergeCell ref="H1:H3"/>
    <mergeCell ref="C4:D4"/>
    <mergeCell ref="C5:H5"/>
    <mergeCell ref="C6:H6"/>
    <mergeCell ref="O12:S12"/>
  </mergeCells>
  <dataValidations count="5">
    <dataValidation type="list" allowBlank="1" showInputMessage="1" showErrorMessage="1" prompt="CHOISIR LA  CATEGORIE DE TOURNOI DANS LA LISTE" sqref="R5">
      <formula1>TYPE</formula1>
    </dataValidation>
    <dataValidation type="list" allowBlank="1" showInputMessage="1" showErrorMessage="1" prompt="VEUILLEZ CHOISIR LE GENRE DU TOURNOI DANS LA LISTE" sqref="R9">
      <formula1>GENRE</formula1>
    </dataValidation>
    <dataValidation type="list" allowBlank="1" showInputMessage="1" showErrorMessage="1" prompt="CHOISIR L'ANNEE DANS LA LISTE" sqref="R6">
      <formula1>ANNEE</formula1>
    </dataValidation>
    <dataValidation allowBlank="1" showInputMessage="1" showErrorMessage="1" promptTitle="FORMAT DATE" prompt="SAISIR LE DATE DE DEBUT DE TOURNOI AU FORMAT jj/mm" sqref="R7"/>
    <dataValidation allowBlank="1" showInputMessage="1" showErrorMessage="1" promptTitle="FORMAT DATE" prompt="SAISIR LE DATE DE FIN DE TOURNOI AU FORMAT jj/mm" sqref="R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2:J37"/>
  <sheetViews>
    <sheetView workbookViewId="0">
      <selection activeCell="C9" sqref="C9"/>
    </sheetView>
  </sheetViews>
  <sheetFormatPr baseColWidth="10" defaultRowHeight="12.75" x14ac:dyDescent="0.2"/>
  <cols>
    <col min="1" max="1" width="2.7109375" style="1" bestFit="1" customWidth="1"/>
    <col min="2" max="2" width="3" style="1" customWidth="1"/>
    <col min="3" max="3" width="26.5703125" style="1" customWidth="1"/>
    <col min="4" max="4" width="20.7109375" style="1" customWidth="1"/>
    <col min="5" max="5" width="26" style="1" customWidth="1"/>
    <col min="6" max="6" width="20.7109375" style="1" customWidth="1"/>
    <col min="7" max="7" width="5.28515625" style="1" bestFit="1" customWidth="1"/>
    <col min="8" max="8" width="3.28515625" style="1" customWidth="1"/>
    <col min="9" max="10" width="30.7109375" style="1" customWidth="1"/>
    <col min="11" max="256" width="11.42578125" style="1"/>
    <col min="257" max="257" width="2.7109375" style="1" bestFit="1" customWidth="1"/>
    <col min="258" max="258" width="3" style="1" customWidth="1"/>
    <col min="259" max="259" width="18.7109375" style="1" bestFit="1" customWidth="1"/>
    <col min="260" max="260" width="21.5703125" style="1" bestFit="1" customWidth="1"/>
    <col min="261" max="261" width="5.28515625" style="1" bestFit="1" customWidth="1"/>
    <col min="262" max="262" width="3.28515625" style="1" customWidth="1"/>
    <col min="263" max="264" width="13.5703125" style="1" customWidth="1"/>
    <col min="265" max="512" width="11.42578125" style="1"/>
    <col min="513" max="513" width="2.7109375" style="1" bestFit="1" customWidth="1"/>
    <col min="514" max="514" width="3" style="1" customWidth="1"/>
    <col min="515" max="515" width="18.7109375" style="1" bestFit="1" customWidth="1"/>
    <col min="516" max="516" width="21.5703125" style="1" bestFit="1" customWidth="1"/>
    <col min="517" max="517" width="5.28515625" style="1" bestFit="1" customWidth="1"/>
    <col min="518" max="518" width="3.28515625" style="1" customWidth="1"/>
    <col min="519" max="520" width="13.5703125" style="1" customWidth="1"/>
    <col min="521" max="768" width="11.42578125" style="1"/>
    <col min="769" max="769" width="2.7109375" style="1" bestFit="1" customWidth="1"/>
    <col min="770" max="770" width="3" style="1" customWidth="1"/>
    <col min="771" max="771" width="18.7109375" style="1" bestFit="1" customWidth="1"/>
    <col min="772" max="772" width="21.5703125" style="1" bestFit="1" customWidth="1"/>
    <col min="773" max="773" width="5.28515625" style="1" bestFit="1" customWidth="1"/>
    <col min="774" max="774" width="3.28515625" style="1" customWidth="1"/>
    <col min="775" max="776" width="13.5703125" style="1" customWidth="1"/>
    <col min="777" max="1024" width="11.42578125" style="1"/>
    <col min="1025" max="1025" width="2.7109375" style="1" bestFit="1" customWidth="1"/>
    <col min="1026" max="1026" width="3" style="1" customWidth="1"/>
    <col min="1027" max="1027" width="18.7109375" style="1" bestFit="1" customWidth="1"/>
    <col min="1028" max="1028" width="21.5703125" style="1" bestFit="1" customWidth="1"/>
    <col min="1029" max="1029" width="5.28515625" style="1" bestFit="1" customWidth="1"/>
    <col min="1030" max="1030" width="3.28515625" style="1" customWidth="1"/>
    <col min="1031" max="1032" width="13.5703125" style="1" customWidth="1"/>
    <col min="1033" max="1280" width="11.42578125" style="1"/>
    <col min="1281" max="1281" width="2.7109375" style="1" bestFit="1" customWidth="1"/>
    <col min="1282" max="1282" width="3" style="1" customWidth="1"/>
    <col min="1283" max="1283" width="18.7109375" style="1" bestFit="1" customWidth="1"/>
    <col min="1284" max="1284" width="21.5703125" style="1" bestFit="1" customWidth="1"/>
    <col min="1285" max="1285" width="5.28515625" style="1" bestFit="1" customWidth="1"/>
    <col min="1286" max="1286" width="3.28515625" style="1" customWidth="1"/>
    <col min="1287" max="1288" width="13.5703125" style="1" customWidth="1"/>
    <col min="1289" max="1536" width="11.42578125" style="1"/>
    <col min="1537" max="1537" width="2.7109375" style="1" bestFit="1" customWidth="1"/>
    <col min="1538" max="1538" width="3" style="1" customWidth="1"/>
    <col min="1539" max="1539" width="18.7109375" style="1" bestFit="1" customWidth="1"/>
    <col min="1540" max="1540" width="21.5703125" style="1" bestFit="1" customWidth="1"/>
    <col min="1541" max="1541" width="5.28515625" style="1" bestFit="1" customWidth="1"/>
    <col min="1542" max="1542" width="3.28515625" style="1" customWidth="1"/>
    <col min="1543" max="1544" width="13.5703125" style="1" customWidth="1"/>
    <col min="1545" max="1792" width="11.42578125" style="1"/>
    <col min="1793" max="1793" width="2.7109375" style="1" bestFit="1" customWidth="1"/>
    <col min="1794" max="1794" width="3" style="1" customWidth="1"/>
    <col min="1795" max="1795" width="18.7109375" style="1" bestFit="1" customWidth="1"/>
    <col min="1796" max="1796" width="21.5703125" style="1" bestFit="1" customWidth="1"/>
    <col min="1797" max="1797" width="5.28515625" style="1" bestFit="1" customWidth="1"/>
    <col min="1798" max="1798" width="3.28515625" style="1" customWidth="1"/>
    <col min="1799" max="1800" width="13.5703125" style="1" customWidth="1"/>
    <col min="1801" max="2048" width="11.42578125" style="1"/>
    <col min="2049" max="2049" width="2.7109375" style="1" bestFit="1" customWidth="1"/>
    <col min="2050" max="2050" width="3" style="1" customWidth="1"/>
    <col min="2051" max="2051" width="18.7109375" style="1" bestFit="1" customWidth="1"/>
    <col min="2052" max="2052" width="21.5703125" style="1" bestFit="1" customWidth="1"/>
    <col min="2053" max="2053" width="5.28515625" style="1" bestFit="1" customWidth="1"/>
    <col min="2054" max="2054" width="3.28515625" style="1" customWidth="1"/>
    <col min="2055" max="2056" width="13.5703125" style="1" customWidth="1"/>
    <col min="2057" max="2304" width="11.42578125" style="1"/>
    <col min="2305" max="2305" width="2.7109375" style="1" bestFit="1" customWidth="1"/>
    <col min="2306" max="2306" width="3" style="1" customWidth="1"/>
    <col min="2307" max="2307" width="18.7109375" style="1" bestFit="1" customWidth="1"/>
    <col min="2308" max="2308" width="21.5703125" style="1" bestFit="1" customWidth="1"/>
    <col min="2309" max="2309" width="5.28515625" style="1" bestFit="1" customWidth="1"/>
    <col min="2310" max="2310" width="3.28515625" style="1" customWidth="1"/>
    <col min="2311" max="2312" width="13.5703125" style="1" customWidth="1"/>
    <col min="2313" max="2560" width="11.42578125" style="1"/>
    <col min="2561" max="2561" width="2.7109375" style="1" bestFit="1" customWidth="1"/>
    <col min="2562" max="2562" width="3" style="1" customWidth="1"/>
    <col min="2563" max="2563" width="18.7109375" style="1" bestFit="1" customWidth="1"/>
    <col min="2564" max="2564" width="21.5703125" style="1" bestFit="1" customWidth="1"/>
    <col min="2565" max="2565" width="5.28515625" style="1" bestFit="1" customWidth="1"/>
    <col min="2566" max="2566" width="3.28515625" style="1" customWidth="1"/>
    <col min="2567" max="2568" width="13.5703125" style="1" customWidth="1"/>
    <col min="2569" max="2816" width="11.42578125" style="1"/>
    <col min="2817" max="2817" width="2.7109375" style="1" bestFit="1" customWidth="1"/>
    <col min="2818" max="2818" width="3" style="1" customWidth="1"/>
    <col min="2819" max="2819" width="18.7109375" style="1" bestFit="1" customWidth="1"/>
    <col min="2820" max="2820" width="21.5703125" style="1" bestFit="1" customWidth="1"/>
    <col min="2821" max="2821" width="5.28515625" style="1" bestFit="1" customWidth="1"/>
    <col min="2822" max="2822" width="3.28515625" style="1" customWidth="1"/>
    <col min="2823" max="2824" width="13.5703125" style="1" customWidth="1"/>
    <col min="2825" max="3072" width="11.42578125" style="1"/>
    <col min="3073" max="3073" width="2.7109375" style="1" bestFit="1" customWidth="1"/>
    <col min="3074" max="3074" width="3" style="1" customWidth="1"/>
    <col min="3075" max="3075" width="18.7109375" style="1" bestFit="1" customWidth="1"/>
    <col min="3076" max="3076" width="21.5703125" style="1" bestFit="1" customWidth="1"/>
    <col min="3077" max="3077" width="5.28515625" style="1" bestFit="1" customWidth="1"/>
    <col min="3078" max="3078" width="3.28515625" style="1" customWidth="1"/>
    <col min="3079" max="3080" width="13.5703125" style="1" customWidth="1"/>
    <col min="3081" max="3328" width="11.42578125" style="1"/>
    <col min="3329" max="3329" width="2.7109375" style="1" bestFit="1" customWidth="1"/>
    <col min="3330" max="3330" width="3" style="1" customWidth="1"/>
    <col min="3331" max="3331" width="18.7109375" style="1" bestFit="1" customWidth="1"/>
    <col min="3332" max="3332" width="21.5703125" style="1" bestFit="1" customWidth="1"/>
    <col min="3333" max="3333" width="5.28515625" style="1" bestFit="1" customWidth="1"/>
    <col min="3334" max="3334" width="3.28515625" style="1" customWidth="1"/>
    <col min="3335" max="3336" width="13.5703125" style="1" customWidth="1"/>
    <col min="3337" max="3584" width="11.42578125" style="1"/>
    <col min="3585" max="3585" width="2.7109375" style="1" bestFit="1" customWidth="1"/>
    <col min="3586" max="3586" width="3" style="1" customWidth="1"/>
    <col min="3587" max="3587" width="18.7109375" style="1" bestFit="1" customWidth="1"/>
    <col min="3588" max="3588" width="21.5703125" style="1" bestFit="1" customWidth="1"/>
    <col min="3589" max="3589" width="5.28515625" style="1" bestFit="1" customWidth="1"/>
    <col min="3590" max="3590" width="3.28515625" style="1" customWidth="1"/>
    <col min="3591" max="3592" width="13.5703125" style="1" customWidth="1"/>
    <col min="3593" max="3840" width="11.42578125" style="1"/>
    <col min="3841" max="3841" width="2.7109375" style="1" bestFit="1" customWidth="1"/>
    <col min="3842" max="3842" width="3" style="1" customWidth="1"/>
    <col min="3843" max="3843" width="18.7109375" style="1" bestFit="1" customWidth="1"/>
    <col min="3844" max="3844" width="21.5703125" style="1" bestFit="1" customWidth="1"/>
    <col min="3845" max="3845" width="5.28515625" style="1" bestFit="1" customWidth="1"/>
    <col min="3846" max="3846" width="3.28515625" style="1" customWidth="1"/>
    <col min="3847" max="3848" width="13.5703125" style="1" customWidth="1"/>
    <col min="3849" max="4096" width="11.42578125" style="1"/>
    <col min="4097" max="4097" width="2.7109375" style="1" bestFit="1" customWidth="1"/>
    <col min="4098" max="4098" width="3" style="1" customWidth="1"/>
    <col min="4099" max="4099" width="18.7109375" style="1" bestFit="1" customWidth="1"/>
    <col min="4100" max="4100" width="21.5703125" style="1" bestFit="1" customWidth="1"/>
    <col min="4101" max="4101" width="5.28515625" style="1" bestFit="1" customWidth="1"/>
    <col min="4102" max="4102" width="3.28515625" style="1" customWidth="1"/>
    <col min="4103" max="4104" width="13.5703125" style="1" customWidth="1"/>
    <col min="4105" max="4352" width="11.42578125" style="1"/>
    <col min="4353" max="4353" width="2.7109375" style="1" bestFit="1" customWidth="1"/>
    <col min="4354" max="4354" width="3" style="1" customWidth="1"/>
    <col min="4355" max="4355" width="18.7109375" style="1" bestFit="1" customWidth="1"/>
    <col min="4356" max="4356" width="21.5703125" style="1" bestFit="1" customWidth="1"/>
    <col min="4357" max="4357" width="5.28515625" style="1" bestFit="1" customWidth="1"/>
    <col min="4358" max="4358" width="3.28515625" style="1" customWidth="1"/>
    <col min="4359" max="4360" width="13.5703125" style="1" customWidth="1"/>
    <col min="4361" max="4608" width="11.42578125" style="1"/>
    <col min="4609" max="4609" width="2.7109375" style="1" bestFit="1" customWidth="1"/>
    <col min="4610" max="4610" width="3" style="1" customWidth="1"/>
    <col min="4611" max="4611" width="18.7109375" style="1" bestFit="1" customWidth="1"/>
    <col min="4612" max="4612" width="21.5703125" style="1" bestFit="1" customWidth="1"/>
    <col min="4613" max="4613" width="5.28515625" style="1" bestFit="1" customWidth="1"/>
    <col min="4614" max="4614" width="3.28515625" style="1" customWidth="1"/>
    <col min="4615" max="4616" width="13.5703125" style="1" customWidth="1"/>
    <col min="4617" max="4864" width="11.42578125" style="1"/>
    <col min="4865" max="4865" width="2.7109375" style="1" bestFit="1" customWidth="1"/>
    <col min="4866" max="4866" width="3" style="1" customWidth="1"/>
    <col min="4867" max="4867" width="18.7109375" style="1" bestFit="1" customWidth="1"/>
    <col min="4868" max="4868" width="21.5703125" style="1" bestFit="1" customWidth="1"/>
    <col min="4869" max="4869" width="5.28515625" style="1" bestFit="1" customWidth="1"/>
    <col min="4870" max="4870" width="3.28515625" style="1" customWidth="1"/>
    <col min="4871" max="4872" width="13.5703125" style="1" customWidth="1"/>
    <col min="4873" max="5120" width="11.42578125" style="1"/>
    <col min="5121" max="5121" width="2.7109375" style="1" bestFit="1" customWidth="1"/>
    <col min="5122" max="5122" width="3" style="1" customWidth="1"/>
    <col min="5123" max="5123" width="18.7109375" style="1" bestFit="1" customWidth="1"/>
    <col min="5124" max="5124" width="21.5703125" style="1" bestFit="1" customWidth="1"/>
    <col min="5125" max="5125" width="5.28515625" style="1" bestFit="1" customWidth="1"/>
    <col min="5126" max="5126" width="3.28515625" style="1" customWidth="1"/>
    <col min="5127" max="5128" width="13.5703125" style="1" customWidth="1"/>
    <col min="5129" max="5376" width="11.42578125" style="1"/>
    <col min="5377" max="5377" width="2.7109375" style="1" bestFit="1" customWidth="1"/>
    <col min="5378" max="5378" width="3" style="1" customWidth="1"/>
    <col min="5379" max="5379" width="18.7109375" style="1" bestFit="1" customWidth="1"/>
    <col min="5380" max="5380" width="21.5703125" style="1" bestFit="1" customWidth="1"/>
    <col min="5381" max="5381" width="5.28515625" style="1" bestFit="1" customWidth="1"/>
    <col min="5382" max="5382" width="3.28515625" style="1" customWidth="1"/>
    <col min="5383" max="5384" width="13.5703125" style="1" customWidth="1"/>
    <col min="5385" max="5632" width="11.42578125" style="1"/>
    <col min="5633" max="5633" width="2.7109375" style="1" bestFit="1" customWidth="1"/>
    <col min="5634" max="5634" width="3" style="1" customWidth="1"/>
    <col min="5635" max="5635" width="18.7109375" style="1" bestFit="1" customWidth="1"/>
    <col min="5636" max="5636" width="21.5703125" style="1" bestFit="1" customWidth="1"/>
    <col min="5637" max="5637" width="5.28515625" style="1" bestFit="1" customWidth="1"/>
    <col min="5638" max="5638" width="3.28515625" style="1" customWidth="1"/>
    <col min="5639" max="5640" width="13.5703125" style="1" customWidth="1"/>
    <col min="5641" max="5888" width="11.42578125" style="1"/>
    <col min="5889" max="5889" width="2.7109375" style="1" bestFit="1" customWidth="1"/>
    <col min="5890" max="5890" width="3" style="1" customWidth="1"/>
    <col min="5891" max="5891" width="18.7109375" style="1" bestFit="1" customWidth="1"/>
    <col min="5892" max="5892" width="21.5703125" style="1" bestFit="1" customWidth="1"/>
    <col min="5893" max="5893" width="5.28515625" style="1" bestFit="1" customWidth="1"/>
    <col min="5894" max="5894" width="3.28515625" style="1" customWidth="1"/>
    <col min="5895" max="5896" width="13.5703125" style="1" customWidth="1"/>
    <col min="5897" max="6144" width="11.42578125" style="1"/>
    <col min="6145" max="6145" width="2.7109375" style="1" bestFit="1" customWidth="1"/>
    <col min="6146" max="6146" width="3" style="1" customWidth="1"/>
    <col min="6147" max="6147" width="18.7109375" style="1" bestFit="1" customWidth="1"/>
    <col min="6148" max="6148" width="21.5703125" style="1" bestFit="1" customWidth="1"/>
    <col min="6149" max="6149" width="5.28515625" style="1" bestFit="1" customWidth="1"/>
    <col min="6150" max="6150" width="3.28515625" style="1" customWidth="1"/>
    <col min="6151" max="6152" width="13.5703125" style="1" customWidth="1"/>
    <col min="6153" max="6400" width="11.42578125" style="1"/>
    <col min="6401" max="6401" width="2.7109375" style="1" bestFit="1" customWidth="1"/>
    <col min="6402" max="6402" width="3" style="1" customWidth="1"/>
    <col min="6403" max="6403" width="18.7109375" style="1" bestFit="1" customWidth="1"/>
    <col min="6404" max="6404" width="21.5703125" style="1" bestFit="1" customWidth="1"/>
    <col min="6405" max="6405" width="5.28515625" style="1" bestFit="1" customWidth="1"/>
    <col min="6406" max="6406" width="3.28515625" style="1" customWidth="1"/>
    <col min="6407" max="6408" width="13.5703125" style="1" customWidth="1"/>
    <col min="6409" max="6656" width="11.42578125" style="1"/>
    <col min="6657" max="6657" width="2.7109375" style="1" bestFit="1" customWidth="1"/>
    <col min="6658" max="6658" width="3" style="1" customWidth="1"/>
    <col min="6659" max="6659" width="18.7109375" style="1" bestFit="1" customWidth="1"/>
    <col min="6660" max="6660" width="21.5703125" style="1" bestFit="1" customWidth="1"/>
    <col min="6661" max="6661" width="5.28515625" style="1" bestFit="1" customWidth="1"/>
    <col min="6662" max="6662" width="3.28515625" style="1" customWidth="1"/>
    <col min="6663" max="6664" width="13.5703125" style="1" customWidth="1"/>
    <col min="6665" max="6912" width="11.42578125" style="1"/>
    <col min="6913" max="6913" width="2.7109375" style="1" bestFit="1" customWidth="1"/>
    <col min="6914" max="6914" width="3" style="1" customWidth="1"/>
    <col min="6915" max="6915" width="18.7109375" style="1" bestFit="1" customWidth="1"/>
    <col min="6916" max="6916" width="21.5703125" style="1" bestFit="1" customWidth="1"/>
    <col min="6917" max="6917" width="5.28515625" style="1" bestFit="1" customWidth="1"/>
    <col min="6918" max="6918" width="3.28515625" style="1" customWidth="1"/>
    <col min="6919" max="6920" width="13.5703125" style="1" customWidth="1"/>
    <col min="6921" max="7168" width="11.42578125" style="1"/>
    <col min="7169" max="7169" width="2.7109375" style="1" bestFit="1" customWidth="1"/>
    <col min="7170" max="7170" width="3" style="1" customWidth="1"/>
    <col min="7171" max="7171" width="18.7109375" style="1" bestFit="1" customWidth="1"/>
    <col min="7172" max="7172" width="21.5703125" style="1" bestFit="1" customWidth="1"/>
    <col min="7173" max="7173" width="5.28515625" style="1" bestFit="1" customWidth="1"/>
    <col min="7174" max="7174" width="3.28515625" style="1" customWidth="1"/>
    <col min="7175" max="7176" width="13.5703125" style="1" customWidth="1"/>
    <col min="7177" max="7424" width="11.42578125" style="1"/>
    <col min="7425" max="7425" width="2.7109375" style="1" bestFit="1" customWidth="1"/>
    <col min="7426" max="7426" width="3" style="1" customWidth="1"/>
    <col min="7427" max="7427" width="18.7109375" style="1" bestFit="1" customWidth="1"/>
    <col min="7428" max="7428" width="21.5703125" style="1" bestFit="1" customWidth="1"/>
    <col min="7429" max="7429" width="5.28515625" style="1" bestFit="1" customWidth="1"/>
    <col min="7430" max="7430" width="3.28515625" style="1" customWidth="1"/>
    <col min="7431" max="7432" width="13.5703125" style="1" customWidth="1"/>
    <col min="7433" max="7680" width="11.42578125" style="1"/>
    <col min="7681" max="7681" width="2.7109375" style="1" bestFit="1" customWidth="1"/>
    <col min="7682" max="7682" width="3" style="1" customWidth="1"/>
    <col min="7683" max="7683" width="18.7109375" style="1" bestFit="1" customWidth="1"/>
    <col min="7684" max="7684" width="21.5703125" style="1" bestFit="1" customWidth="1"/>
    <col min="7685" max="7685" width="5.28515625" style="1" bestFit="1" customWidth="1"/>
    <col min="7686" max="7686" width="3.28515625" style="1" customWidth="1"/>
    <col min="7687" max="7688" width="13.5703125" style="1" customWidth="1"/>
    <col min="7689" max="7936" width="11.42578125" style="1"/>
    <col min="7937" max="7937" width="2.7109375" style="1" bestFit="1" customWidth="1"/>
    <col min="7938" max="7938" width="3" style="1" customWidth="1"/>
    <col min="7939" max="7939" width="18.7109375" style="1" bestFit="1" customWidth="1"/>
    <col min="7940" max="7940" width="21.5703125" style="1" bestFit="1" customWidth="1"/>
    <col min="7941" max="7941" width="5.28515625" style="1" bestFit="1" customWidth="1"/>
    <col min="7942" max="7942" width="3.28515625" style="1" customWidth="1"/>
    <col min="7943" max="7944" width="13.5703125" style="1" customWidth="1"/>
    <col min="7945" max="8192" width="11.42578125" style="1"/>
    <col min="8193" max="8193" width="2.7109375" style="1" bestFit="1" customWidth="1"/>
    <col min="8194" max="8194" width="3" style="1" customWidth="1"/>
    <col min="8195" max="8195" width="18.7109375" style="1" bestFit="1" customWidth="1"/>
    <col min="8196" max="8196" width="21.5703125" style="1" bestFit="1" customWidth="1"/>
    <col min="8197" max="8197" width="5.28515625" style="1" bestFit="1" customWidth="1"/>
    <col min="8198" max="8198" width="3.28515625" style="1" customWidth="1"/>
    <col min="8199" max="8200" width="13.5703125" style="1" customWidth="1"/>
    <col min="8201" max="8448" width="11.42578125" style="1"/>
    <col min="8449" max="8449" width="2.7109375" style="1" bestFit="1" customWidth="1"/>
    <col min="8450" max="8450" width="3" style="1" customWidth="1"/>
    <col min="8451" max="8451" width="18.7109375" style="1" bestFit="1" customWidth="1"/>
    <col min="8452" max="8452" width="21.5703125" style="1" bestFit="1" customWidth="1"/>
    <col min="8453" max="8453" width="5.28515625" style="1" bestFit="1" customWidth="1"/>
    <col min="8454" max="8454" width="3.28515625" style="1" customWidth="1"/>
    <col min="8455" max="8456" width="13.5703125" style="1" customWidth="1"/>
    <col min="8457" max="8704" width="11.42578125" style="1"/>
    <col min="8705" max="8705" width="2.7109375" style="1" bestFit="1" customWidth="1"/>
    <col min="8706" max="8706" width="3" style="1" customWidth="1"/>
    <col min="8707" max="8707" width="18.7109375" style="1" bestFit="1" customWidth="1"/>
    <col min="8708" max="8708" width="21.5703125" style="1" bestFit="1" customWidth="1"/>
    <col min="8709" max="8709" width="5.28515625" style="1" bestFit="1" customWidth="1"/>
    <col min="8710" max="8710" width="3.28515625" style="1" customWidth="1"/>
    <col min="8711" max="8712" width="13.5703125" style="1" customWidth="1"/>
    <col min="8713" max="8960" width="11.42578125" style="1"/>
    <col min="8961" max="8961" width="2.7109375" style="1" bestFit="1" customWidth="1"/>
    <col min="8962" max="8962" width="3" style="1" customWidth="1"/>
    <col min="8963" max="8963" width="18.7109375" style="1" bestFit="1" customWidth="1"/>
    <col min="8964" max="8964" width="21.5703125" style="1" bestFit="1" customWidth="1"/>
    <col min="8965" max="8965" width="5.28515625" style="1" bestFit="1" customWidth="1"/>
    <col min="8966" max="8966" width="3.28515625" style="1" customWidth="1"/>
    <col min="8967" max="8968" width="13.5703125" style="1" customWidth="1"/>
    <col min="8969" max="9216" width="11.42578125" style="1"/>
    <col min="9217" max="9217" width="2.7109375" style="1" bestFit="1" customWidth="1"/>
    <col min="9218" max="9218" width="3" style="1" customWidth="1"/>
    <col min="9219" max="9219" width="18.7109375" style="1" bestFit="1" customWidth="1"/>
    <col min="9220" max="9220" width="21.5703125" style="1" bestFit="1" customWidth="1"/>
    <col min="9221" max="9221" width="5.28515625" style="1" bestFit="1" customWidth="1"/>
    <col min="9222" max="9222" width="3.28515625" style="1" customWidth="1"/>
    <col min="9223" max="9224" width="13.5703125" style="1" customWidth="1"/>
    <col min="9225" max="9472" width="11.42578125" style="1"/>
    <col min="9473" max="9473" width="2.7109375" style="1" bestFit="1" customWidth="1"/>
    <col min="9474" max="9474" width="3" style="1" customWidth="1"/>
    <col min="9475" max="9475" width="18.7109375" style="1" bestFit="1" customWidth="1"/>
    <col min="9476" max="9476" width="21.5703125" style="1" bestFit="1" customWidth="1"/>
    <col min="9477" max="9477" width="5.28515625" style="1" bestFit="1" customWidth="1"/>
    <col min="9478" max="9478" width="3.28515625" style="1" customWidth="1"/>
    <col min="9479" max="9480" width="13.5703125" style="1" customWidth="1"/>
    <col min="9481" max="9728" width="11.42578125" style="1"/>
    <col min="9729" max="9729" width="2.7109375" style="1" bestFit="1" customWidth="1"/>
    <col min="9730" max="9730" width="3" style="1" customWidth="1"/>
    <col min="9731" max="9731" width="18.7109375" style="1" bestFit="1" customWidth="1"/>
    <col min="9732" max="9732" width="21.5703125" style="1" bestFit="1" customWidth="1"/>
    <col min="9733" max="9733" width="5.28515625" style="1" bestFit="1" customWidth="1"/>
    <col min="9734" max="9734" width="3.28515625" style="1" customWidth="1"/>
    <col min="9735" max="9736" width="13.5703125" style="1" customWidth="1"/>
    <col min="9737" max="9984" width="11.42578125" style="1"/>
    <col min="9985" max="9985" width="2.7109375" style="1" bestFit="1" customWidth="1"/>
    <col min="9986" max="9986" width="3" style="1" customWidth="1"/>
    <col min="9987" max="9987" width="18.7109375" style="1" bestFit="1" customWidth="1"/>
    <col min="9988" max="9988" width="21.5703125" style="1" bestFit="1" customWidth="1"/>
    <col min="9989" max="9989" width="5.28515625" style="1" bestFit="1" customWidth="1"/>
    <col min="9990" max="9990" width="3.28515625" style="1" customWidth="1"/>
    <col min="9991" max="9992" width="13.5703125" style="1" customWidth="1"/>
    <col min="9993" max="10240" width="11.42578125" style="1"/>
    <col min="10241" max="10241" width="2.7109375" style="1" bestFit="1" customWidth="1"/>
    <col min="10242" max="10242" width="3" style="1" customWidth="1"/>
    <col min="10243" max="10243" width="18.7109375" style="1" bestFit="1" customWidth="1"/>
    <col min="10244" max="10244" width="21.5703125" style="1" bestFit="1" customWidth="1"/>
    <col min="10245" max="10245" width="5.28515625" style="1" bestFit="1" customWidth="1"/>
    <col min="10246" max="10246" width="3.28515625" style="1" customWidth="1"/>
    <col min="10247" max="10248" width="13.5703125" style="1" customWidth="1"/>
    <col min="10249" max="10496" width="11.42578125" style="1"/>
    <col min="10497" max="10497" width="2.7109375" style="1" bestFit="1" customWidth="1"/>
    <col min="10498" max="10498" width="3" style="1" customWidth="1"/>
    <col min="10499" max="10499" width="18.7109375" style="1" bestFit="1" customWidth="1"/>
    <col min="10500" max="10500" width="21.5703125" style="1" bestFit="1" customWidth="1"/>
    <col min="10501" max="10501" width="5.28515625" style="1" bestFit="1" customWidth="1"/>
    <col min="10502" max="10502" width="3.28515625" style="1" customWidth="1"/>
    <col min="10503" max="10504" width="13.5703125" style="1" customWidth="1"/>
    <col min="10505" max="10752" width="11.42578125" style="1"/>
    <col min="10753" max="10753" width="2.7109375" style="1" bestFit="1" customWidth="1"/>
    <col min="10754" max="10754" width="3" style="1" customWidth="1"/>
    <col min="10755" max="10755" width="18.7109375" style="1" bestFit="1" customWidth="1"/>
    <col min="10756" max="10756" width="21.5703125" style="1" bestFit="1" customWidth="1"/>
    <col min="10757" max="10757" width="5.28515625" style="1" bestFit="1" customWidth="1"/>
    <col min="10758" max="10758" width="3.28515625" style="1" customWidth="1"/>
    <col min="10759" max="10760" width="13.5703125" style="1" customWidth="1"/>
    <col min="10761" max="11008" width="11.42578125" style="1"/>
    <col min="11009" max="11009" width="2.7109375" style="1" bestFit="1" customWidth="1"/>
    <col min="11010" max="11010" width="3" style="1" customWidth="1"/>
    <col min="11011" max="11011" width="18.7109375" style="1" bestFit="1" customWidth="1"/>
    <col min="11012" max="11012" width="21.5703125" style="1" bestFit="1" customWidth="1"/>
    <col min="11013" max="11013" width="5.28515625" style="1" bestFit="1" customWidth="1"/>
    <col min="11014" max="11014" width="3.28515625" style="1" customWidth="1"/>
    <col min="11015" max="11016" width="13.5703125" style="1" customWidth="1"/>
    <col min="11017" max="11264" width="11.42578125" style="1"/>
    <col min="11265" max="11265" width="2.7109375" style="1" bestFit="1" customWidth="1"/>
    <col min="11266" max="11266" width="3" style="1" customWidth="1"/>
    <col min="11267" max="11267" width="18.7109375" style="1" bestFit="1" customWidth="1"/>
    <col min="11268" max="11268" width="21.5703125" style="1" bestFit="1" customWidth="1"/>
    <col min="11269" max="11269" width="5.28515625" style="1" bestFit="1" customWidth="1"/>
    <col min="11270" max="11270" width="3.28515625" style="1" customWidth="1"/>
    <col min="11271" max="11272" width="13.5703125" style="1" customWidth="1"/>
    <col min="11273" max="11520" width="11.42578125" style="1"/>
    <col min="11521" max="11521" width="2.7109375" style="1" bestFit="1" customWidth="1"/>
    <col min="11522" max="11522" width="3" style="1" customWidth="1"/>
    <col min="11523" max="11523" width="18.7109375" style="1" bestFit="1" customWidth="1"/>
    <col min="11524" max="11524" width="21.5703125" style="1" bestFit="1" customWidth="1"/>
    <col min="11525" max="11525" width="5.28515625" style="1" bestFit="1" customWidth="1"/>
    <col min="11526" max="11526" width="3.28515625" style="1" customWidth="1"/>
    <col min="11527" max="11528" width="13.5703125" style="1" customWidth="1"/>
    <col min="11529" max="11776" width="11.42578125" style="1"/>
    <col min="11777" max="11777" width="2.7109375" style="1" bestFit="1" customWidth="1"/>
    <col min="11778" max="11778" width="3" style="1" customWidth="1"/>
    <col min="11779" max="11779" width="18.7109375" style="1" bestFit="1" customWidth="1"/>
    <col min="11780" max="11780" width="21.5703125" style="1" bestFit="1" customWidth="1"/>
    <col min="11781" max="11781" width="5.28515625" style="1" bestFit="1" customWidth="1"/>
    <col min="11782" max="11782" width="3.28515625" style="1" customWidth="1"/>
    <col min="11783" max="11784" width="13.5703125" style="1" customWidth="1"/>
    <col min="11785" max="12032" width="11.42578125" style="1"/>
    <col min="12033" max="12033" width="2.7109375" style="1" bestFit="1" customWidth="1"/>
    <col min="12034" max="12034" width="3" style="1" customWidth="1"/>
    <col min="12035" max="12035" width="18.7109375" style="1" bestFit="1" customWidth="1"/>
    <col min="12036" max="12036" width="21.5703125" style="1" bestFit="1" customWidth="1"/>
    <col min="12037" max="12037" width="5.28515625" style="1" bestFit="1" customWidth="1"/>
    <col min="12038" max="12038" width="3.28515625" style="1" customWidth="1"/>
    <col min="12039" max="12040" width="13.5703125" style="1" customWidth="1"/>
    <col min="12041" max="12288" width="11.42578125" style="1"/>
    <col min="12289" max="12289" width="2.7109375" style="1" bestFit="1" customWidth="1"/>
    <col min="12290" max="12290" width="3" style="1" customWidth="1"/>
    <col min="12291" max="12291" width="18.7109375" style="1" bestFit="1" customWidth="1"/>
    <col min="12292" max="12292" width="21.5703125" style="1" bestFit="1" customWidth="1"/>
    <col min="12293" max="12293" width="5.28515625" style="1" bestFit="1" customWidth="1"/>
    <col min="12294" max="12294" width="3.28515625" style="1" customWidth="1"/>
    <col min="12295" max="12296" width="13.5703125" style="1" customWidth="1"/>
    <col min="12297" max="12544" width="11.42578125" style="1"/>
    <col min="12545" max="12545" width="2.7109375" style="1" bestFit="1" customWidth="1"/>
    <col min="12546" max="12546" width="3" style="1" customWidth="1"/>
    <col min="12547" max="12547" width="18.7109375" style="1" bestFit="1" customWidth="1"/>
    <col min="12548" max="12548" width="21.5703125" style="1" bestFit="1" customWidth="1"/>
    <col min="12549" max="12549" width="5.28515625" style="1" bestFit="1" customWidth="1"/>
    <col min="12550" max="12550" width="3.28515625" style="1" customWidth="1"/>
    <col min="12551" max="12552" width="13.5703125" style="1" customWidth="1"/>
    <col min="12553" max="12800" width="11.42578125" style="1"/>
    <col min="12801" max="12801" width="2.7109375" style="1" bestFit="1" customWidth="1"/>
    <col min="12802" max="12802" width="3" style="1" customWidth="1"/>
    <col min="12803" max="12803" width="18.7109375" style="1" bestFit="1" customWidth="1"/>
    <col min="12804" max="12804" width="21.5703125" style="1" bestFit="1" customWidth="1"/>
    <col min="12805" max="12805" width="5.28515625" style="1" bestFit="1" customWidth="1"/>
    <col min="12806" max="12806" width="3.28515625" style="1" customWidth="1"/>
    <col min="12807" max="12808" width="13.5703125" style="1" customWidth="1"/>
    <col min="12809" max="13056" width="11.42578125" style="1"/>
    <col min="13057" max="13057" width="2.7109375" style="1" bestFit="1" customWidth="1"/>
    <col min="13058" max="13058" width="3" style="1" customWidth="1"/>
    <col min="13059" max="13059" width="18.7109375" style="1" bestFit="1" customWidth="1"/>
    <col min="13060" max="13060" width="21.5703125" style="1" bestFit="1" customWidth="1"/>
    <col min="13061" max="13061" width="5.28515625" style="1" bestFit="1" customWidth="1"/>
    <col min="13062" max="13062" width="3.28515625" style="1" customWidth="1"/>
    <col min="13063" max="13064" width="13.5703125" style="1" customWidth="1"/>
    <col min="13065" max="13312" width="11.42578125" style="1"/>
    <col min="13313" max="13313" width="2.7109375" style="1" bestFit="1" customWidth="1"/>
    <col min="13314" max="13314" width="3" style="1" customWidth="1"/>
    <col min="13315" max="13315" width="18.7109375" style="1" bestFit="1" customWidth="1"/>
    <col min="13316" max="13316" width="21.5703125" style="1" bestFit="1" customWidth="1"/>
    <col min="13317" max="13317" width="5.28515625" style="1" bestFit="1" customWidth="1"/>
    <col min="13318" max="13318" width="3.28515625" style="1" customWidth="1"/>
    <col min="13319" max="13320" width="13.5703125" style="1" customWidth="1"/>
    <col min="13321" max="13568" width="11.42578125" style="1"/>
    <col min="13569" max="13569" width="2.7109375" style="1" bestFit="1" customWidth="1"/>
    <col min="13570" max="13570" width="3" style="1" customWidth="1"/>
    <col min="13571" max="13571" width="18.7109375" style="1" bestFit="1" customWidth="1"/>
    <col min="13572" max="13572" width="21.5703125" style="1" bestFit="1" customWidth="1"/>
    <col min="13573" max="13573" width="5.28515625" style="1" bestFit="1" customWidth="1"/>
    <col min="13574" max="13574" width="3.28515625" style="1" customWidth="1"/>
    <col min="13575" max="13576" width="13.5703125" style="1" customWidth="1"/>
    <col min="13577" max="13824" width="11.42578125" style="1"/>
    <col min="13825" max="13825" width="2.7109375" style="1" bestFit="1" customWidth="1"/>
    <col min="13826" max="13826" width="3" style="1" customWidth="1"/>
    <col min="13827" max="13827" width="18.7109375" style="1" bestFit="1" customWidth="1"/>
    <col min="13828" max="13828" width="21.5703125" style="1" bestFit="1" customWidth="1"/>
    <col min="13829" max="13829" width="5.28515625" style="1" bestFit="1" customWidth="1"/>
    <col min="13830" max="13830" width="3.28515625" style="1" customWidth="1"/>
    <col min="13831" max="13832" width="13.5703125" style="1" customWidth="1"/>
    <col min="13833" max="14080" width="11.42578125" style="1"/>
    <col min="14081" max="14081" width="2.7109375" style="1" bestFit="1" customWidth="1"/>
    <col min="14082" max="14082" width="3" style="1" customWidth="1"/>
    <col min="14083" max="14083" width="18.7109375" style="1" bestFit="1" customWidth="1"/>
    <col min="14084" max="14084" width="21.5703125" style="1" bestFit="1" customWidth="1"/>
    <col min="14085" max="14085" width="5.28515625" style="1" bestFit="1" customWidth="1"/>
    <col min="14086" max="14086" width="3.28515625" style="1" customWidth="1"/>
    <col min="14087" max="14088" width="13.5703125" style="1" customWidth="1"/>
    <col min="14089" max="14336" width="11.42578125" style="1"/>
    <col min="14337" max="14337" width="2.7109375" style="1" bestFit="1" customWidth="1"/>
    <col min="14338" max="14338" width="3" style="1" customWidth="1"/>
    <col min="14339" max="14339" width="18.7109375" style="1" bestFit="1" customWidth="1"/>
    <col min="14340" max="14340" width="21.5703125" style="1" bestFit="1" customWidth="1"/>
    <col min="14341" max="14341" width="5.28515625" style="1" bestFit="1" customWidth="1"/>
    <col min="14342" max="14342" width="3.28515625" style="1" customWidth="1"/>
    <col min="14343" max="14344" width="13.5703125" style="1" customWidth="1"/>
    <col min="14345" max="14592" width="11.42578125" style="1"/>
    <col min="14593" max="14593" width="2.7109375" style="1" bestFit="1" customWidth="1"/>
    <col min="14594" max="14594" width="3" style="1" customWidth="1"/>
    <col min="14595" max="14595" width="18.7109375" style="1" bestFit="1" customWidth="1"/>
    <col min="14596" max="14596" width="21.5703125" style="1" bestFit="1" customWidth="1"/>
    <col min="14597" max="14597" width="5.28515625" style="1" bestFit="1" customWidth="1"/>
    <col min="14598" max="14598" width="3.28515625" style="1" customWidth="1"/>
    <col min="14599" max="14600" width="13.5703125" style="1" customWidth="1"/>
    <col min="14601" max="14848" width="11.42578125" style="1"/>
    <col min="14849" max="14849" width="2.7109375" style="1" bestFit="1" customWidth="1"/>
    <col min="14850" max="14850" width="3" style="1" customWidth="1"/>
    <col min="14851" max="14851" width="18.7109375" style="1" bestFit="1" customWidth="1"/>
    <col min="14852" max="14852" width="21.5703125" style="1" bestFit="1" customWidth="1"/>
    <col min="14853" max="14853" width="5.28515625" style="1" bestFit="1" customWidth="1"/>
    <col min="14854" max="14854" width="3.28515625" style="1" customWidth="1"/>
    <col min="14855" max="14856" width="13.5703125" style="1" customWidth="1"/>
    <col min="14857" max="15104" width="11.42578125" style="1"/>
    <col min="15105" max="15105" width="2.7109375" style="1" bestFit="1" customWidth="1"/>
    <col min="15106" max="15106" width="3" style="1" customWidth="1"/>
    <col min="15107" max="15107" width="18.7109375" style="1" bestFit="1" customWidth="1"/>
    <col min="15108" max="15108" width="21.5703125" style="1" bestFit="1" customWidth="1"/>
    <col min="15109" max="15109" width="5.28515625" style="1" bestFit="1" customWidth="1"/>
    <col min="15110" max="15110" width="3.28515625" style="1" customWidth="1"/>
    <col min="15111" max="15112" width="13.5703125" style="1" customWidth="1"/>
    <col min="15113" max="15360" width="11.42578125" style="1"/>
    <col min="15361" max="15361" width="2.7109375" style="1" bestFit="1" customWidth="1"/>
    <col min="15362" max="15362" width="3" style="1" customWidth="1"/>
    <col min="15363" max="15363" width="18.7109375" style="1" bestFit="1" customWidth="1"/>
    <col min="15364" max="15364" width="21.5703125" style="1" bestFit="1" customWidth="1"/>
    <col min="15365" max="15365" width="5.28515625" style="1" bestFit="1" customWidth="1"/>
    <col min="15366" max="15366" width="3.28515625" style="1" customWidth="1"/>
    <col min="15367" max="15368" width="13.5703125" style="1" customWidth="1"/>
    <col min="15369" max="15616" width="11.42578125" style="1"/>
    <col min="15617" max="15617" width="2.7109375" style="1" bestFit="1" customWidth="1"/>
    <col min="15618" max="15618" width="3" style="1" customWidth="1"/>
    <col min="15619" max="15619" width="18.7109375" style="1" bestFit="1" customWidth="1"/>
    <col min="15620" max="15620" width="21.5703125" style="1" bestFit="1" customWidth="1"/>
    <col min="15621" max="15621" width="5.28515625" style="1" bestFit="1" customWidth="1"/>
    <col min="15622" max="15622" width="3.28515625" style="1" customWidth="1"/>
    <col min="15623" max="15624" width="13.5703125" style="1" customWidth="1"/>
    <col min="15625" max="15872" width="11.42578125" style="1"/>
    <col min="15873" max="15873" width="2.7109375" style="1" bestFit="1" customWidth="1"/>
    <col min="15874" max="15874" width="3" style="1" customWidth="1"/>
    <col min="15875" max="15875" width="18.7109375" style="1" bestFit="1" customWidth="1"/>
    <col min="15876" max="15876" width="21.5703125" style="1" bestFit="1" customWidth="1"/>
    <col min="15877" max="15877" width="5.28515625" style="1" bestFit="1" customWidth="1"/>
    <col min="15878" max="15878" width="3.28515625" style="1" customWidth="1"/>
    <col min="15879" max="15880" width="13.5703125" style="1" customWidth="1"/>
    <col min="15881" max="16128" width="11.42578125" style="1"/>
    <col min="16129" max="16129" width="2.7109375" style="1" bestFit="1" customWidth="1"/>
    <col min="16130" max="16130" width="3" style="1" customWidth="1"/>
    <col min="16131" max="16131" width="18.7109375" style="1" bestFit="1" customWidth="1"/>
    <col min="16132" max="16132" width="21.5703125" style="1" bestFit="1" customWidth="1"/>
    <col min="16133" max="16133" width="5.28515625" style="1" bestFit="1" customWidth="1"/>
    <col min="16134" max="16134" width="3.28515625" style="1" customWidth="1"/>
    <col min="16135" max="16136" width="13.5703125" style="1" customWidth="1"/>
    <col min="16137" max="16384" width="11.42578125" style="1"/>
  </cols>
  <sheetData>
    <row r="2" spans="1:10" x14ac:dyDescent="0.2">
      <c r="D2" s="214" t="str">
        <f>IF('LISTE ENGAGES'!R3="",'LISTE ENGAGES'!Q3,'LISTE ENGAGES'!R3)</f>
        <v>APPELATION TOURNOI</v>
      </c>
      <c r="E2" s="214"/>
      <c r="F2" s="214"/>
      <c r="G2" s="214"/>
      <c r="H2" s="214"/>
      <c r="I2" s="214"/>
      <c r="J2" s="214" t="str">
        <f>'LISTE ENGAGES'!$H$1</f>
        <v>ORGANISATEUR</v>
      </c>
    </row>
    <row r="3" spans="1:10" x14ac:dyDescent="0.2">
      <c r="D3" s="214"/>
      <c r="E3" s="214"/>
      <c r="F3" s="214"/>
      <c r="G3" s="214"/>
      <c r="H3" s="214"/>
      <c r="I3" s="214"/>
      <c r="J3" s="214"/>
    </row>
    <row r="4" spans="1:10" ht="15" x14ac:dyDescent="0.2">
      <c r="D4" s="214" t="str">
        <f>'LISTE ENGAGES'!$C$4</f>
        <v>LIEU</v>
      </c>
      <c r="E4" s="214"/>
      <c r="F4" s="217" t="str">
        <f>'LISTE ENGAGES'!$G$4</f>
        <v>DATE</v>
      </c>
      <c r="G4" s="217"/>
      <c r="H4" s="217"/>
      <c r="I4" s="141" t="str">
        <f>'LISTE ENGAGES'!$H$4</f>
        <v>GENRE</v>
      </c>
      <c r="J4" s="214"/>
    </row>
    <row r="5" spans="1:10" ht="15" x14ac:dyDescent="0.2">
      <c r="D5" s="214" t="str">
        <f>'LISTE ENGAGES'!$C$5</f>
        <v>TYPE</v>
      </c>
      <c r="E5" s="214"/>
      <c r="F5" s="214"/>
      <c r="G5" s="214"/>
      <c r="H5" s="214"/>
      <c r="I5" s="214"/>
      <c r="J5" s="214"/>
    </row>
    <row r="6" spans="1:10" ht="15" x14ac:dyDescent="0.2">
      <c r="D6" s="212" t="s">
        <v>17</v>
      </c>
      <c r="E6" s="212"/>
      <c r="F6" s="212"/>
      <c r="G6" s="212"/>
      <c r="H6" s="212"/>
      <c r="I6" s="212"/>
      <c r="J6" s="212"/>
    </row>
    <row r="8" spans="1:10" x14ac:dyDescent="0.2">
      <c r="A8" s="20" t="s">
        <v>7</v>
      </c>
      <c r="B8" s="20"/>
      <c r="C8" s="20" t="s">
        <v>8</v>
      </c>
      <c r="D8" s="20" t="s">
        <v>9</v>
      </c>
      <c r="E8" s="20" t="s">
        <v>8</v>
      </c>
      <c r="F8" s="20" t="s">
        <v>9</v>
      </c>
      <c r="G8" s="20" t="s">
        <v>10</v>
      </c>
      <c r="H8" s="20" t="s">
        <v>11</v>
      </c>
      <c r="I8" s="49" t="s">
        <v>18</v>
      </c>
      <c r="J8" s="49" t="s">
        <v>19</v>
      </c>
    </row>
    <row r="9" spans="1:10" ht="24.95" customHeight="1" x14ac:dyDescent="0.2">
      <c r="A9" s="21">
        <v>1</v>
      </c>
      <c r="B9" s="22"/>
      <c r="C9" s="23" t="s">
        <v>162</v>
      </c>
      <c r="D9" s="24"/>
      <c r="E9" s="25">
        <v>1</v>
      </c>
      <c r="F9" s="26"/>
      <c r="G9" s="27"/>
      <c r="H9" s="28"/>
      <c r="I9" s="50"/>
      <c r="J9" s="50"/>
    </row>
    <row r="10" spans="1:10" ht="24.95" customHeight="1" x14ac:dyDescent="0.2">
      <c r="A10" s="29">
        <v>2</v>
      </c>
      <c r="B10" s="22"/>
      <c r="C10" s="23" t="s">
        <v>162</v>
      </c>
      <c r="D10" s="24"/>
      <c r="E10" s="25">
        <v>2</v>
      </c>
      <c r="F10" s="26"/>
      <c r="G10" s="27"/>
      <c r="H10" s="28"/>
      <c r="I10" s="50"/>
      <c r="J10" s="50"/>
    </row>
    <row r="11" spans="1:10" ht="24.95" customHeight="1" x14ac:dyDescent="0.2">
      <c r="A11" s="31">
        <v>3</v>
      </c>
      <c r="B11" s="32"/>
      <c r="C11" s="23" t="s">
        <v>162</v>
      </c>
      <c r="D11" s="24"/>
      <c r="E11" s="25">
        <v>3</v>
      </c>
      <c r="F11" s="26"/>
      <c r="G11" s="27"/>
      <c r="H11" s="28"/>
      <c r="I11" s="50"/>
      <c r="J11" s="50"/>
    </row>
    <row r="12" spans="1:10" ht="24.95" customHeight="1" x14ac:dyDescent="0.2">
      <c r="A12" s="38">
        <v>4</v>
      </c>
      <c r="B12" s="32"/>
      <c r="C12" s="23" t="s">
        <v>162</v>
      </c>
      <c r="D12" s="24"/>
      <c r="E12" s="25">
        <v>4</v>
      </c>
      <c r="F12" s="26"/>
      <c r="G12" s="27"/>
      <c r="H12" s="28"/>
      <c r="I12" s="50"/>
      <c r="J12" s="50"/>
    </row>
    <row r="13" spans="1:10" ht="24.95" customHeight="1" x14ac:dyDescent="0.2">
      <c r="A13" s="31">
        <v>5</v>
      </c>
      <c r="B13" s="32"/>
      <c r="C13" s="23" t="s">
        <v>162</v>
      </c>
      <c r="D13" s="24"/>
      <c r="E13" s="25">
        <v>5</v>
      </c>
      <c r="F13" s="26"/>
      <c r="G13" s="40"/>
      <c r="H13" s="28"/>
      <c r="I13" s="50"/>
      <c r="J13" s="50"/>
    </row>
    <row r="14" spans="1:10" ht="24.95" customHeight="1" x14ac:dyDescent="0.2">
      <c r="A14" s="21">
        <v>6</v>
      </c>
      <c r="B14" s="32"/>
      <c r="C14" s="23" t="s">
        <v>162</v>
      </c>
      <c r="D14" s="24"/>
      <c r="E14" s="25">
        <v>6</v>
      </c>
      <c r="F14" s="26"/>
      <c r="G14" s="27"/>
      <c r="H14" s="28"/>
      <c r="I14" s="50"/>
      <c r="J14" s="50"/>
    </row>
    <row r="15" spans="1:10" ht="24.95" customHeight="1" x14ac:dyDescent="0.2">
      <c r="A15" s="42">
        <v>7</v>
      </c>
      <c r="B15" s="43"/>
      <c r="C15" s="23" t="s">
        <v>162</v>
      </c>
      <c r="D15" s="24"/>
      <c r="E15" s="25">
        <v>7</v>
      </c>
      <c r="F15" s="26"/>
      <c r="G15" s="27"/>
      <c r="H15" s="44"/>
      <c r="I15" s="51"/>
      <c r="J15" s="51"/>
    </row>
    <row r="16" spans="1:10" ht="24.95" customHeight="1" x14ac:dyDescent="0.2">
      <c r="A16" s="38">
        <v>8</v>
      </c>
      <c r="B16" s="32"/>
      <c r="C16" s="23" t="s">
        <v>162</v>
      </c>
      <c r="D16" s="24"/>
      <c r="E16" s="25">
        <v>8</v>
      </c>
      <c r="F16" s="26"/>
      <c r="G16" s="40"/>
      <c r="H16" s="28"/>
      <c r="I16" s="50"/>
      <c r="J16" s="50"/>
    </row>
    <row r="17" spans="1:10" ht="24.95" customHeight="1" x14ac:dyDescent="0.2">
      <c r="A17" s="46">
        <v>9</v>
      </c>
      <c r="B17" s="43"/>
      <c r="C17" s="23" t="s">
        <v>162</v>
      </c>
      <c r="D17" s="24"/>
      <c r="E17" s="25">
        <v>9</v>
      </c>
      <c r="F17" s="26"/>
      <c r="G17" s="27"/>
      <c r="H17" s="44"/>
      <c r="I17" s="51"/>
      <c r="J17" s="51"/>
    </row>
    <row r="18" spans="1:10" ht="24.95" customHeight="1" x14ac:dyDescent="0.2">
      <c r="A18" s="38">
        <v>10</v>
      </c>
      <c r="B18" s="32"/>
      <c r="C18" s="23" t="s">
        <v>162</v>
      </c>
      <c r="D18" s="24"/>
      <c r="E18" s="25">
        <v>10</v>
      </c>
      <c r="F18" s="26"/>
      <c r="G18" s="27"/>
      <c r="H18" s="28"/>
      <c r="I18" s="50"/>
      <c r="J18" s="50"/>
    </row>
    <row r="19" spans="1:10" ht="24.95" customHeight="1" x14ac:dyDescent="0.2">
      <c r="A19" s="46">
        <v>11</v>
      </c>
      <c r="B19" s="43"/>
      <c r="C19" s="23" t="s">
        <v>162</v>
      </c>
      <c r="D19" s="24"/>
      <c r="E19" s="25">
        <v>11</v>
      </c>
      <c r="F19" s="26"/>
      <c r="G19" s="27"/>
      <c r="H19" s="44"/>
      <c r="I19" s="51"/>
      <c r="J19" s="51"/>
    </row>
    <row r="20" spans="1:10" ht="24.95" customHeight="1" x14ac:dyDescent="0.2">
      <c r="A20" s="38">
        <v>12</v>
      </c>
      <c r="B20" s="32"/>
      <c r="C20" s="23" t="s">
        <v>162</v>
      </c>
      <c r="D20" s="24"/>
      <c r="E20" s="25">
        <v>12</v>
      </c>
      <c r="F20" s="26"/>
      <c r="G20" s="40"/>
      <c r="H20" s="28"/>
      <c r="I20" s="50"/>
      <c r="J20" s="50"/>
    </row>
    <row r="21" spans="1:10" ht="24.95" customHeight="1" x14ac:dyDescent="0.2">
      <c r="A21" s="38">
        <v>13</v>
      </c>
      <c r="B21" s="32"/>
      <c r="C21" s="23" t="s">
        <v>162</v>
      </c>
      <c r="D21" s="24"/>
      <c r="E21" s="25">
        <v>13</v>
      </c>
      <c r="F21" s="26"/>
      <c r="G21" s="27"/>
      <c r="H21" s="28"/>
      <c r="I21" s="50"/>
      <c r="J21" s="50"/>
    </row>
    <row r="22" spans="1:10" ht="24.95" customHeight="1" x14ac:dyDescent="0.2">
      <c r="A22" s="38">
        <v>14</v>
      </c>
      <c r="B22" s="32"/>
      <c r="C22" s="23" t="s">
        <v>162</v>
      </c>
      <c r="D22" s="24"/>
      <c r="E22" s="25">
        <v>14</v>
      </c>
      <c r="F22" s="26"/>
      <c r="G22" s="47"/>
      <c r="H22" s="28"/>
      <c r="I22" s="50"/>
      <c r="J22" s="50"/>
    </row>
    <row r="23" spans="1:10" ht="24.95" customHeight="1" x14ac:dyDescent="0.2">
      <c r="A23" s="38">
        <v>15</v>
      </c>
      <c r="B23" s="32"/>
      <c r="C23" s="23" t="s">
        <v>162</v>
      </c>
      <c r="D23" s="24"/>
      <c r="E23" s="25">
        <v>15</v>
      </c>
      <c r="F23" s="26"/>
      <c r="G23" s="27"/>
      <c r="H23" s="28"/>
      <c r="I23" s="50"/>
      <c r="J23" s="50"/>
    </row>
    <row r="24" spans="1:10" ht="24.95" customHeight="1" x14ac:dyDescent="0.2">
      <c r="A24" s="31">
        <v>16</v>
      </c>
      <c r="B24" s="28"/>
      <c r="C24" s="23" t="s">
        <v>162</v>
      </c>
      <c r="D24" s="24"/>
      <c r="E24" s="25">
        <v>16</v>
      </c>
      <c r="F24" s="26"/>
      <c r="G24" s="27"/>
      <c r="H24" s="28"/>
      <c r="I24" s="50"/>
      <c r="J24" s="50"/>
    </row>
    <row r="25" spans="1:10" ht="24.95" customHeight="1" x14ac:dyDescent="0.2">
      <c r="A25" s="38">
        <v>17</v>
      </c>
      <c r="B25" s="32"/>
      <c r="C25" s="23" t="s">
        <v>162</v>
      </c>
      <c r="D25" s="24"/>
      <c r="E25" s="25">
        <v>17</v>
      </c>
      <c r="F25" s="26"/>
      <c r="G25" s="40"/>
      <c r="H25" s="28"/>
      <c r="I25" s="50"/>
      <c r="J25" s="50"/>
    </row>
    <row r="26" spans="1:10" ht="24.95" customHeight="1" x14ac:dyDescent="0.2">
      <c r="A26" s="38">
        <v>18</v>
      </c>
      <c r="B26" s="32"/>
      <c r="C26" s="23" t="s">
        <v>162</v>
      </c>
      <c r="D26" s="24"/>
      <c r="E26" s="25">
        <v>18</v>
      </c>
      <c r="F26" s="26"/>
      <c r="G26" s="27"/>
      <c r="H26" s="28"/>
      <c r="I26" s="50"/>
      <c r="J26" s="50"/>
    </row>
    <row r="27" spans="1:10" ht="24.95" customHeight="1" x14ac:dyDescent="0.2">
      <c r="A27" s="38">
        <v>19</v>
      </c>
      <c r="B27" s="32"/>
      <c r="C27" s="23" t="s">
        <v>162</v>
      </c>
      <c r="D27" s="24"/>
      <c r="E27" s="25">
        <v>19</v>
      </c>
      <c r="F27" s="26"/>
      <c r="G27" s="47"/>
      <c r="H27" s="28"/>
      <c r="I27" s="50"/>
      <c r="J27" s="50"/>
    </row>
    <row r="28" spans="1:10" ht="24.95" customHeight="1" x14ac:dyDescent="0.2">
      <c r="A28" s="38">
        <v>20</v>
      </c>
      <c r="B28" s="32"/>
      <c r="C28" s="23" t="s">
        <v>162</v>
      </c>
      <c r="D28" s="24"/>
      <c r="E28" s="25">
        <v>20</v>
      </c>
      <c r="F28" s="26"/>
      <c r="G28" s="27"/>
      <c r="H28" s="28"/>
      <c r="I28" s="50"/>
      <c r="J28" s="50"/>
    </row>
    <row r="29" spans="1:10" ht="24.95" customHeight="1" x14ac:dyDescent="0.2">
      <c r="A29" s="31">
        <v>21</v>
      </c>
      <c r="B29" s="28"/>
      <c r="C29" s="23" t="s">
        <v>162</v>
      </c>
      <c r="D29" s="24"/>
      <c r="E29" s="25">
        <v>21</v>
      </c>
      <c r="F29" s="26"/>
      <c r="G29" s="27"/>
      <c r="H29" s="28"/>
      <c r="I29" s="50"/>
      <c r="J29" s="50"/>
    </row>
    <row r="30" spans="1:10" ht="24.95" customHeight="1" x14ac:dyDescent="0.2">
      <c r="A30" s="38">
        <v>22</v>
      </c>
      <c r="B30" s="32"/>
      <c r="C30" s="23" t="s">
        <v>162</v>
      </c>
      <c r="D30" s="24"/>
      <c r="E30" s="25">
        <v>22</v>
      </c>
      <c r="F30" s="26"/>
      <c r="G30" s="40"/>
      <c r="H30" s="28"/>
      <c r="I30" s="50"/>
      <c r="J30" s="50"/>
    </row>
    <row r="31" spans="1:10" ht="24.95" customHeight="1" x14ac:dyDescent="0.2">
      <c r="A31" s="38">
        <v>23</v>
      </c>
      <c r="B31" s="32"/>
      <c r="C31" s="23" t="s">
        <v>162</v>
      </c>
      <c r="D31" s="24"/>
      <c r="E31" s="25">
        <v>23</v>
      </c>
      <c r="F31" s="26"/>
      <c r="G31" s="27"/>
      <c r="H31" s="28"/>
      <c r="I31" s="50"/>
      <c r="J31" s="50"/>
    </row>
    <row r="32" spans="1:10" ht="24.95" customHeight="1" x14ac:dyDescent="0.2">
      <c r="A32" s="38">
        <v>24</v>
      </c>
      <c r="B32" s="32"/>
      <c r="C32" s="23" t="s">
        <v>162</v>
      </c>
      <c r="D32" s="24"/>
      <c r="E32" s="25">
        <v>24</v>
      </c>
      <c r="F32" s="26"/>
      <c r="G32" s="47"/>
      <c r="H32" s="28"/>
      <c r="I32" s="50"/>
      <c r="J32" s="50"/>
    </row>
    <row r="33" spans="3:7" x14ac:dyDescent="0.2">
      <c r="C33" s="52"/>
      <c r="D33" s="52"/>
      <c r="E33" s="52"/>
      <c r="F33" s="52"/>
      <c r="G33" s="52"/>
    </row>
    <row r="34" spans="3:7" x14ac:dyDescent="0.2">
      <c r="C34" s="1" t="s">
        <v>20</v>
      </c>
    </row>
    <row r="35" spans="3:7" x14ac:dyDescent="0.2">
      <c r="C35" s="1" t="s">
        <v>21</v>
      </c>
    </row>
    <row r="36" spans="3:7" x14ac:dyDescent="0.2">
      <c r="C36" s="1" t="str">
        <f>CONCATENATE('EMARG M Tableau QUALIF'!C19," / ")</f>
        <v xml:space="preserve">T / </v>
      </c>
    </row>
    <row r="37" spans="3:7" x14ac:dyDescent="0.2">
      <c r="C37" s="1" t="s">
        <v>22</v>
      </c>
    </row>
  </sheetData>
  <sheetProtection password="E69A" sheet="1" objects="1" scenarios="1" selectLockedCells="1"/>
  <mergeCells count="6">
    <mergeCell ref="D6:J6"/>
    <mergeCell ref="D2:I3"/>
    <mergeCell ref="J2:J4"/>
    <mergeCell ref="D4:E4"/>
    <mergeCell ref="F4:H4"/>
    <mergeCell ref="D5:J5"/>
  </mergeCells>
  <dataValidations count="1">
    <dataValidation type="list" allowBlank="1" showInputMessage="1" showErrorMessage="1" sqref="D5:J5">
      <formula1>INDIRECT($J$5)</formula1>
    </dataValidation>
  </dataValidations>
  <printOptions horizontalCentered="1" verticalCentered="1"/>
  <pageMargins left="0.25" right="0.25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1:AH41"/>
  <sheetViews>
    <sheetView zoomScale="80" zoomScaleNormal="80" workbookViewId="0">
      <selection activeCell="C21" sqref="C21"/>
    </sheetView>
  </sheetViews>
  <sheetFormatPr baseColWidth="10" defaultRowHeight="12.75" x14ac:dyDescent="0.2"/>
  <cols>
    <col min="1" max="1" width="21.5703125" style="1" bestFit="1" customWidth="1"/>
    <col min="2" max="2" width="2.85546875" style="53" bestFit="1" customWidth="1"/>
    <col min="3" max="3" width="14.28515625" style="1" bestFit="1" customWidth="1"/>
    <col min="4" max="4" width="6" style="1" bestFit="1" customWidth="1"/>
    <col min="5" max="5" width="7.7109375" style="1" bestFit="1" customWidth="1"/>
    <col min="6" max="6" width="3.42578125" style="1" bestFit="1" customWidth="1"/>
    <col min="7" max="7" width="5.140625" style="1" bestFit="1" customWidth="1"/>
    <col min="8" max="8" width="34.42578125" style="55" customWidth="1"/>
    <col min="9" max="9" width="2.7109375" style="56" customWidth="1"/>
    <col min="10" max="10" width="34.42578125" style="57" customWidth="1"/>
    <col min="11" max="11" width="5.140625" style="56" bestFit="1" customWidth="1"/>
    <col min="12" max="12" width="8.85546875" style="56" bestFit="1" customWidth="1"/>
    <col min="13" max="13" width="3" style="56" bestFit="1" customWidth="1"/>
    <col min="14" max="14" width="5.140625" style="56" bestFit="1" customWidth="1"/>
    <col min="15" max="15" width="34.42578125" style="55" customWidth="1"/>
    <col min="16" max="16" width="2.7109375" style="56" customWidth="1"/>
    <col min="17" max="17" width="34.42578125" style="57" customWidth="1"/>
    <col min="18" max="18" width="5.140625" style="1" bestFit="1" customWidth="1"/>
    <col min="19" max="19" width="11.42578125" style="1"/>
    <col min="20" max="20" width="7.7109375" style="1" bestFit="1" customWidth="1"/>
    <col min="21" max="21" width="3" style="1" customWidth="1"/>
    <col min="22" max="22" width="5.140625" style="1" bestFit="1" customWidth="1"/>
    <col min="23" max="23" width="34.42578125" style="1" customWidth="1"/>
    <col min="24" max="24" width="6" style="1" bestFit="1" customWidth="1"/>
    <col min="25" max="25" width="34.42578125" style="1" customWidth="1"/>
    <col min="26" max="26" width="5.140625" style="1" customWidth="1"/>
    <col min="27" max="27" width="7.7109375" style="1" bestFit="1" customWidth="1"/>
    <col min="28" max="28" width="3.42578125" style="1" bestFit="1" customWidth="1"/>
    <col min="29" max="29" width="5.140625" style="1" bestFit="1" customWidth="1"/>
    <col min="30" max="30" width="22.5703125" style="1" customWidth="1"/>
    <col min="31" max="31" width="2.85546875" style="1" bestFit="1" customWidth="1"/>
    <col min="32" max="32" width="24.28515625" style="1" customWidth="1"/>
    <col min="33" max="266" width="11.42578125" style="1"/>
    <col min="267" max="267" width="3.5703125" style="1" customWidth="1"/>
    <col min="268" max="268" width="11.42578125" style="1"/>
    <col min="269" max="269" width="4.42578125" style="1" customWidth="1"/>
    <col min="270" max="270" width="11.42578125" style="1"/>
    <col min="271" max="271" width="5" style="1" customWidth="1"/>
    <col min="272" max="272" width="11.42578125" style="1"/>
    <col min="273" max="273" width="4.140625" style="1" customWidth="1"/>
    <col min="274" max="522" width="11.42578125" style="1"/>
    <col min="523" max="523" width="3.5703125" style="1" customWidth="1"/>
    <col min="524" max="524" width="11.42578125" style="1"/>
    <col min="525" max="525" width="4.42578125" style="1" customWidth="1"/>
    <col min="526" max="526" width="11.42578125" style="1"/>
    <col min="527" max="527" width="5" style="1" customWidth="1"/>
    <col min="528" max="528" width="11.42578125" style="1"/>
    <col min="529" max="529" width="4.140625" style="1" customWidth="1"/>
    <col min="530" max="778" width="11.42578125" style="1"/>
    <col min="779" max="779" width="3.5703125" style="1" customWidth="1"/>
    <col min="780" max="780" width="11.42578125" style="1"/>
    <col min="781" max="781" width="4.42578125" style="1" customWidth="1"/>
    <col min="782" max="782" width="11.42578125" style="1"/>
    <col min="783" max="783" width="5" style="1" customWidth="1"/>
    <col min="784" max="784" width="11.42578125" style="1"/>
    <col min="785" max="785" width="4.140625" style="1" customWidth="1"/>
    <col min="786" max="1034" width="11.42578125" style="1"/>
    <col min="1035" max="1035" width="3.5703125" style="1" customWidth="1"/>
    <col min="1036" max="1036" width="11.42578125" style="1"/>
    <col min="1037" max="1037" width="4.42578125" style="1" customWidth="1"/>
    <col min="1038" max="1038" width="11.42578125" style="1"/>
    <col min="1039" max="1039" width="5" style="1" customWidth="1"/>
    <col min="1040" max="1040" width="11.42578125" style="1"/>
    <col min="1041" max="1041" width="4.140625" style="1" customWidth="1"/>
    <col min="1042" max="1290" width="11.42578125" style="1"/>
    <col min="1291" max="1291" width="3.5703125" style="1" customWidth="1"/>
    <col min="1292" max="1292" width="11.42578125" style="1"/>
    <col min="1293" max="1293" width="4.42578125" style="1" customWidth="1"/>
    <col min="1294" max="1294" width="11.42578125" style="1"/>
    <col min="1295" max="1295" width="5" style="1" customWidth="1"/>
    <col min="1296" max="1296" width="11.42578125" style="1"/>
    <col min="1297" max="1297" width="4.140625" style="1" customWidth="1"/>
    <col min="1298" max="1546" width="11.42578125" style="1"/>
    <col min="1547" max="1547" width="3.5703125" style="1" customWidth="1"/>
    <col min="1548" max="1548" width="11.42578125" style="1"/>
    <col min="1549" max="1549" width="4.42578125" style="1" customWidth="1"/>
    <col min="1550" max="1550" width="11.42578125" style="1"/>
    <col min="1551" max="1551" width="5" style="1" customWidth="1"/>
    <col min="1552" max="1552" width="11.42578125" style="1"/>
    <col min="1553" max="1553" width="4.140625" style="1" customWidth="1"/>
    <col min="1554" max="1802" width="11.42578125" style="1"/>
    <col min="1803" max="1803" width="3.5703125" style="1" customWidth="1"/>
    <col min="1804" max="1804" width="11.42578125" style="1"/>
    <col min="1805" max="1805" width="4.42578125" style="1" customWidth="1"/>
    <col min="1806" max="1806" width="11.42578125" style="1"/>
    <col min="1807" max="1807" width="5" style="1" customWidth="1"/>
    <col min="1808" max="1808" width="11.42578125" style="1"/>
    <col min="1809" max="1809" width="4.140625" style="1" customWidth="1"/>
    <col min="1810" max="2058" width="11.42578125" style="1"/>
    <col min="2059" max="2059" width="3.5703125" style="1" customWidth="1"/>
    <col min="2060" max="2060" width="11.42578125" style="1"/>
    <col min="2061" max="2061" width="4.42578125" style="1" customWidth="1"/>
    <col min="2062" max="2062" width="11.42578125" style="1"/>
    <col min="2063" max="2063" width="5" style="1" customWidth="1"/>
    <col min="2064" max="2064" width="11.42578125" style="1"/>
    <col min="2065" max="2065" width="4.140625" style="1" customWidth="1"/>
    <col min="2066" max="2314" width="11.42578125" style="1"/>
    <col min="2315" max="2315" width="3.5703125" style="1" customWidth="1"/>
    <col min="2316" max="2316" width="11.42578125" style="1"/>
    <col min="2317" max="2317" width="4.42578125" style="1" customWidth="1"/>
    <col min="2318" max="2318" width="11.42578125" style="1"/>
    <col min="2319" max="2319" width="5" style="1" customWidth="1"/>
    <col min="2320" max="2320" width="11.42578125" style="1"/>
    <col min="2321" max="2321" width="4.140625" style="1" customWidth="1"/>
    <col min="2322" max="2570" width="11.42578125" style="1"/>
    <col min="2571" max="2571" width="3.5703125" style="1" customWidth="1"/>
    <col min="2572" max="2572" width="11.42578125" style="1"/>
    <col min="2573" max="2573" width="4.42578125" style="1" customWidth="1"/>
    <col min="2574" max="2574" width="11.42578125" style="1"/>
    <col min="2575" max="2575" width="5" style="1" customWidth="1"/>
    <col min="2576" max="2576" width="11.42578125" style="1"/>
    <col min="2577" max="2577" width="4.140625" style="1" customWidth="1"/>
    <col min="2578" max="2826" width="11.42578125" style="1"/>
    <col min="2827" max="2827" width="3.5703125" style="1" customWidth="1"/>
    <col min="2828" max="2828" width="11.42578125" style="1"/>
    <col min="2829" max="2829" width="4.42578125" style="1" customWidth="1"/>
    <col min="2830" max="2830" width="11.42578125" style="1"/>
    <col min="2831" max="2831" width="5" style="1" customWidth="1"/>
    <col min="2832" max="2832" width="11.42578125" style="1"/>
    <col min="2833" max="2833" width="4.140625" style="1" customWidth="1"/>
    <col min="2834" max="3082" width="11.42578125" style="1"/>
    <col min="3083" max="3083" width="3.5703125" style="1" customWidth="1"/>
    <col min="3084" max="3084" width="11.42578125" style="1"/>
    <col min="3085" max="3085" width="4.42578125" style="1" customWidth="1"/>
    <col min="3086" max="3086" width="11.42578125" style="1"/>
    <col min="3087" max="3087" width="5" style="1" customWidth="1"/>
    <col min="3088" max="3088" width="11.42578125" style="1"/>
    <col min="3089" max="3089" width="4.140625" style="1" customWidth="1"/>
    <col min="3090" max="3338" width="11.42578125" style="1"/>
    <col min="3339" max="3339" width="3.5703125" style="1" customWidth="1"/>
    <col min="3340" max="3340" width="11.42578125" style="1"/>
    <col min="3341" max="3341" width="4.42578125" style="1" customWidth="1"/>
    <col min="3342" max="3342" width="11.42578125" style="1"/>
    <col min="3343" max="3343" width="5" style="1" customWidth="1"/>
    <col min="3344" max="3344" width="11.42578125" style="1"/>
    <col min="3345" max="3345" width="4.140625" style="1" customWidth="1"/>
    <col min="3346" max="3594" width="11.42578125" style="1"/>
    <col min="3595" max="3595" width="3.5703125" style="1" customWidth="1"/>
    <col min="3596" max="3596" width="11.42578125" style="1"/>
    <col min="3597" max="3597" width="4.42578125" style="1" customWidth="1"/>
    <col min="3598" max="3598" width="11.42578125" style="1"/>
    <col min="3599" max="3599" width="5" style="1" customWidth="1"/>
    <col min="3600" max="3600" width="11.42578125" style="1"/>
    <col min="3601" max="3601" width="4.140625" style="1" customWidth="1"/>
    <col min="3602" max="3850" width="11.42578125" style="1"/>
    <col min="3851" max="3851" width="3.5703125" style="1" customWidth="1"/>
    <col min="3852" max="3852" width="11.42578125" style="1"/>
    <col min="3853" max="3853" width="4.42578125" style="1" customWidth="1"/>
    <col min="3854" max="3854" width="11.42578125" style="1"/>
    <col min="3855" max="3855" width="5" style="1" customWidth="1"/>
    <col min="3856" max="3856" width="11.42578125" style="1"/>
    <col min="3857" max="3857" width="4.140625" style="1" customWidth="1"/>
    <col min="3858" max="4106" width="11.42578125" style="1"/>
    <col min="4107" max="4107" width="3.5703125" style="1" customWidth="1"/>
    <col min="4108" max="4108" width="11.42578125" style="1"/>
    <col min="4109" max="4109" width="4.42578125" style="1" customWidth="1"/>
    <col min="4110" max="4110" width="11.42578125" style="1"/>
    <col min="4111" max="4111" width="5" style="1" customWidth="1"/>
    <col min="4112" max="4112" width="11.42578125" style="1"/>
    <col min="4113" max="4113" width="4.140625" style="1" customWidth="1"/>
    <col min="4114" max="4362" width="11.42578125" style="1"/>
    <col min="4363" max="4363" width="3.5703125" style="1" customWidth="1"/>
    <col min="4364" max="4364" width="11.42578125" style="1"/>
    <col min="4365" max="4365" width="4.42578125" style="1" customWidth="1"/>
    <col min="4366" max="4366" width="11.42578125" style="1"/>
    <col min="4367" max="4367" width="5" style="1" customWidth="1"/>
    <col min="4368" max="4368" width="11.42578125" style="1"/>
    <col min="4369" max="4369" width="4.140625" style="1" customWidth="1"/>
    <col min="4370" max="4618" width="11.42578125" style="1"/>
    <col min="4619" max="4619" width="3.5703125" style="1" customWidth="1"/>
    <col min="4620" max="4620" width="11.42578125" style="1"/>
    <col min="4621" max="4621" width="4.42578125" style="1" customWidth="1"/>
    <col min="4622" max="4622" width="11.42578125" style="1"/>
    <col min="4623" max="4623" width="5" style="1" customWidth="1"/>
    <col min="4624" max="4624" width="11.42578125" style="1"/>
    <col min="4625" max="4625" width="4.140625" style="1" customWidth="1"/>
    <col min="4626" max="4874" width="11.42578125" style="1"/>
    <col min="4875" max="4875" width="3.5703125" style="1" customWidth="1"/>
    <col min="4876" max="4876" width="11.42578125" style="1"/>
    <col min="4877" max="4877" width="4.42578125" style="1" customWidth="1"/>
    <col min="4878" max="4878" width="11.42578125" style="1"/>
    <col min="4879" max="4879" width="5" style="1" customWidth="1"/>
    <col min="4880" max="4880" width="11.42578125" style="1"/>
    <col min="4881" max="4881" width="4.140625" style="1" customWidth="1"/>
    <col min="4882" max="5130" width="11.42578125" style="1"/>
    <col min="5131" max="5131" width="3.5703125" style="1" customWidth="1"/>
    <col min="5132" max="5132" width="11.42578125" style="1"/>
    <col min="5133" max="5133" width="4.42578125" style="1" customWidth="1"/>
    <col min="5134" max="5134" width="11.42578125" style="1"/>
    <col min="5135" max="5135" width="5" style="1" customWidth="1"/>
    <col min="5136" max="5136" width="11.42578125" style="1"/>
    <col min="5137" max="5137" width="4.140625" style="1" customWidth="1"/>
    <col min="5138" max="5386" width="11.42578125" style="1"/>
    <col min="5387" max="5387" width="3.5703125" style="1" customWidth="1"/>
    <col min="5388" max="5388" width="11.42578125" style="1"/>
    <col min="5389" max="5389" width="4.42578125" style="1" customWidth="1"/>
    <col min="5390" max="5390" width="11.42578125" style="1"/>
    <col min="5391" max="5391" width="5" style="1" customWidth="1"/>
    <col min="5392" max="5392" width="11.42578125" style="1"/>
    <col min="5393" max="5393" width="4.140625" style="1" customWidth="1"/>
    <col min="5394" max="5642" width="11.42578125" style="1"/>
    <col min="5643" max="5643" width="3.5703125" style="1" customWidth="1"/>
    <col min="5644" max="5644" width="11.42578125" style="1"/>
    <col min="5645" max="5645" width="4.42578125" style="1" customWidth="1"/>
    <col min="5646" max="5646" width="11.42578125" style="1"/>
    <col min="5647" max="5647" width="5" style="1" customWidth="1"/>
    <col min="5648" max="5648" width="11.42578125" style="1"/>
    <col min="5649" max="5649" width="4.140625" style="1" customWidth="1"/>
    <col min="5650" max="5898" width="11.42578125" style="1"/>
    <col min="5899" max="5899" width="3.5703125" style="1" customWidth="1"/>
    <col min="5900" max="5900" width="11.42578125" style="1"/>
    <col min="5901" max="5901" width="4.42578125" style="1" customWidth="1"/>
    <col min="5902" max="5902" width="11.42578125" style="1"/>
    <col min="5903" max="5903" width="5" style="1" customWidth="1"/>
    <col min="5904" max="5904" width="11.42578125" style="1"/>
    <col min="5905" max="5905" width="4.140625" style="1" customWidth="1"/>
    <col min="5906" max="6154" width="11.42578125" style="1"/>
    <col min="6155" max="6155" width="3.5703125" style="1" customWidth="1"/>
    <col min="6156" max="6156" width="11.42578125" style="1"/>
    <col min="6157" max="6157" width="4.42578125" style="1" customWidth="1"/>
    <col min="6158" max="6158" width="11.42578125" style="1"/>
    <col min="6159" max="6159" width="5" style="1" customWidth="1"/>
    <col min="6160" max="6160" width="11.42578125" style="1"/>
    <col min="6161" max="6161" width="4.140625" style="1" customWidth="1"/>
    <col min="6162" max="6410" width="11.42578125" style="1"/>
    <col min="6411" max="6411" width="3.5703125" style="1" customWidth="1"/>
    <col min="6412" max="6412" width="11.42578125" style="1"/>
    <col min="6413" max="6413" width="4.42578125" style="1" customWidth="1"/>
    <col min="6414" max="6414" width="11.42578125" style="1"/>
    <col min="6415" max="6415" width="5" style="1" customWidth="1"/>
    <col min="6416" max="6416" width="11.42578125" style="1"/>
    <col min="6417" max="6417" width="4.140625" style="1" customWidth="1"/>
    <col min="6418" max="6666" width="11.42578125" style="1"/>
    <col min="6667" max="6667" width="3.5703125" style="1" customWidth="1"/>
    <col min="6668" max="6668" width="11.42578125" style="1"/>
    <col min="6669" max="6669" width="4.42578125" style="1" customWidth="1"/>
    <col min="6670" max="6670" width="11.42578125" style="1"/>
    <col min="6671" max="6671" width="5" style="1" customWidth="1"/>
    <col min="6672" max="6672" width="11.42578125" style="1"/>
    <col min="6673" max="6673" width="4.140625" style="1" customWidth="1"/>
    <col min="6674" max="6922" width="11.42578125" style="1"/>
    <col min="6923" max="6923" width="3.5703125" style="1" customWidth="1"/>
    <col min="6924" max="6924" width="11.42578125" style="1"/>
    <col min="6925" max="6925" width="4.42578125" style="1" customWidth="1"/>
    <col min="6926" max="6926" width="11.42578125" style="1"/>
    <col min="6927" max="6927" width="5" style="1" customWidth="1"/>
    <col min="6928" max="6928" width="11.42578125" style="1"/>
    <col min="6929" max="6929" width="4.140625" style="1" customWidth="1"/>
    <col min="6930" max="7178" width="11.42578125" style="1"/>
    <col min="7179" max="7179" width="3.5703125" style="1" customWidth="1"/>
    <col min="7180" max="7180" width="11.42578125" style="1"/>
    <col min="7181" max="7181" width="4.42578125" style="1" customWidth="1"/>
    <col min="7182" max="7182" width="11.42578125" style="1"/>
    <col min="7183" max="7183" width="5" style="1" customWidth="1"/>
    <col min="7184" max="7184" width="11.42578125" style="1"/>
    <col min="7185" max="7185" width="4.140625" style="1" customWidth="1"/>
    <col min="7186" max="7434" width="11.42578125" style="1"/>
    <col min="7435" max="7435" width="3.5703125" style="1" customWidth="1"/>
    <col min="7436" max="7436" width="11.42578125" style="1"/>
    <col min="7437" max="7437" width="4.42578125" style="1" customWidth="1"/>
    <col min="7438" max="7438" width="11.42578125" style="1"/>
    <col min="7439" max="7439" width="5" style="1" customWidth="1"/>
    <col min="7440" max="7440" width="11.42578125" style="1"/>
    <col min="7441" max="7441" width="4.140625" style="1" customWidth="1"/>
    <col min="7442" max="7690" width="11.42578125" style="1"/>
    <col min="7691" max="7691" width="3.5703125" style="1" customWidth="1"/>
    <col min="7692" max="7692" width="11.42578125" style="1"/>
    <col min="7693" max="7693" width="4.42578125" style="1" customWidth="1"/>
    <col min="7694" max="7694" width="11.42578125" style="1"/>
    <col min="7695" max="7695" width="5" style="1" customWidth="1"/>
    <col min="7696" max="7696" width="11.42578125" style="1"/>
    <col min="7697" max="7697" width="4.140625" style="1" customWidth="1"/>
    <col min="7698" max="7946" width="11.42578125" style="1"/>
    <col min="7947" max="7947" width="3.5703125" style="1" customWidth="1"/>
    <col min="7948" max="7948" width="11.42578125" style="1"/>
    <col min="7949" max="7949" width="4.42578125" style="1" customWidth="1"/>
    <col min="7950" max="7950" width="11.42578125" style="1"/>
    <col min="7951" max="7951" width="5" style="1" customWidth="1"/>
    <col min="7952" max="7952" width="11.42578125" style="1"/>
    <col min="7953" max="7953" width="4.140625" style="1" customWidth="1"/>
    <col min="7954" max="8202" width="11.42578125" style="1"/>
    <col min="8203" max="8203" width="3.5703125" style="1" customWidth="1"/>
    <col min="8204" max="8204" width="11.42578125" style="1"/>
    <col min="8205" max="8205" width="4.42578125" style="1" customWidth="1"/>
    <col min="8206" max="8206" width="11.42578125" style="1"/>
    <col min="8207" max="8207" width="5" style="1" customWidth="1"/>
    <col min="8208" max="8208" width="11.42578125" style="1"/>
    <col min="8209" max="8209" width="4.140625" style="1" customWidth="1"/>
    <col min="8210" max="8458" width="11.42578125" style="1"/>
    <col min="8459" max="8459" width="3.5703125" style="1" customWidth="1"/>
    <col min="8460" max="8460" width="11.42578125" style="1"/>
    <col min="8461" max="8461" width="4.42578125" style="1" customWidth="1"/>
    <col min="8462" max="8462" width="11.42578125" style="1"/>
    <col min="8463" max="8463" width="5" style="1" customWidth="1"/>
    <col min="8464" max="8464" width="11.42578125" style="1"/>
    <col min="8465" max="8465" width="4.140625" style="1" customWidth="1"/>
    <col min="8466" max="8714" width="11.42578125" style="1"/>
    <col min="8715" max="8715" width="3.5703125" style="1" customWidth="1"/>
    <col min="8716" max="8716" width="11.42578125" style="1"/>
    <col min="8717" max="8717" width="4.42578125" style="1" customWidth="1"/>
    <col min="8718" max="8718" width="11.42578125" style="1"/>
    <col min="8719" max="8719" width="5" style="1" customWidth="1"/>
    <col min="8720" max="8720" width="11.42578125" style="1"/>
    <col min="8721" max="8721" width="4.140625" style="1" customWidth="1"/>
    <col min="8722" max="8970" width="11.42578125" style="1"/>
    <col min="8971" max="8971" width="3.5703125" style="1" customWidth="1"/>
    <col min="8972" max="8972" width="11.42578125" style="1"/>
    <col min="8973" max="8973" width="4.42578125" style="1" customWidth="1"/>
    <col min="8974" max="8974" width="11.42578125" style="1"/>
    <col min="8975" max="8975" width="5" style="1" customWidth="1"/>
    <col min="8976" max="8976" width="11.42578125" style="1"/>
    <col min="8977" max="8977" width="4.140625" style="1" customWidth="1"/>
    <col min="8978" max="9226" width="11.42578125" style="1"/>
    <col min="9227" max="9227" width="3.5703125" style="1" customWidth="1"/>
    <col min="9228" max="9228" width="11.42578125" style="1"/>
    <col min="9229" max="9229" width="4.42578125" style="1" customWidth="1"/>
    <col min="9230" max="9230" width="11.42578125" style="1"/>
    <col min="9231" max="9231" width="5" style="1" customWidth="1"/>
    <col min="9232" max="9232" width="11.42578125" style="1"/>
    <col min="9233" max="9233" width="4.140625" style="1" customWidth="1"/>
    <col min="9234" max="9482" width="11.42578125" style="1"/>
    <col min="9483" max="9483" width="3.5703125" style="1" customWidth="1"/>
    <col min="9484" max="9484" width="11.42578125" style="1"/>
    <col min="9485" max="9485" width="4.42578125" style="1" customWidth="1"/>
    <col min="9486" max="9486" width="11.42578125" style="1"/>
    <col min="9487" max="9487" width="5" style="1" customWidth="1"/>
    <col min="9488" max="9488" width="11.42578125" style="1"/>
    <col min="9489" max="9489" width="4.140625" style="1" customWidth="1"/>
    <col min="9490" max="9738" width="11.42578125" style="1"/>
    <col min="9739" max="9739" width="3.5703125" style="1" customWidth="1"/>
    <col min="9740" max="9740" width="11.42578125" style="1"/>
    <col min="9741" max="9741" width="4.42578125" style="1" customWidth="1"/>
    <col min="9742" max="9742" width="11.42578125" style="1"/>
    <col min="9743" max="9743" width="5" style="1" customWidth="1"/>
    <col min="9744" max="9744" width="11.42578125" style="1"/>
    <col min="9745" max="9745" width="4.140625" style="1" customWidth="1"/>
    <col min="9746" max="9994" width="11.42578125" style="1"/>
    <col min="9995" max="9995" width="3.5703125" style="1" customWidth="1"/>
    <col min="9996" max="9996" width="11.42578125" style="1"/>
    <col min="9997" max="9997" width="4.42578125" style="1" customWidth="1"/>
    <col min="9998" max="9998" width="11.42578125" style="1"/>
    <col min="9999" max="9999" width="5" style="1" customWidth="1"/>
    <col min="10000" max="10000" width="11.42578125" style="1"/>
    <col min="10001" max="10001" width="4.140625" style="1" customWidth="1"/>
    <col min="10002" max="10250" width="11.42578125" style="1"/>
    <col min="10251" max="10251" width="3.5703125" style="1" customWidth="1"/>
    <col min="10252" max="10252" width="11.42578125" style="1"/>
    <col min="10253" max="10253" width="4.42578125" style="1" customWidth="1"/>
    <col min="10254" max="10254" width="11.42578125" style="1"/>
    <col min="10255" max="10255" width="5" style="1" customWidth="1"/>
    <col min="10256" max="10256" width="11.42578125" style="1"/>
    <col min="10257" max="10257" width="4.140625" style="1" customWidth="1"/>
    <col min="10258" max="10506" width="11.42578125" style="1"/>
    <col min="10507" max="10507" width="3.5703125" style="1" customWidth="1"/>
    <col min="10508" max="10508" width="11.42578125" style="1"/>
    <col min="10509" max="10509" width="4.42578125" style="1" customWidth="1"/>
    <col min="10510" max="10510" width="11.42578125" style="1"/>
    <col min="10511" max="10511" width="5" style="1" customWidth="1"/>
    <col min="10512" max="10512" width="11.42578125" style="1"/>
    <col min="10513" max="10513" width="4.140625" style="1" customWidth="1"/>
    <col min="10514" max="10762" width="11.42578125" style="1"/>
    <col min="10763" max="10763" width="3.5703125" style="1" customWidth="1"/>
    <col min="10764" max="10764" width="11.42578125" style="1"/>
    <col min="10765" max="10765" width="4.42578125" style="1" customWidth="1"/>
    <col min="10766" max="10766" width="11.42578125" style="1"/>
    <col min="10767" max="10767" width="5" style="1" customWidth="1"/>
    <col min="10768" max="10768" width="11.42578125" style="1"/>
    <col min="10769" max="10769" width="4.140625" style="1" customWidth="1"/>
    <col min="10770" max="11018" width="11.42578125" style="1"/>
    <col min="11019" max="11019" width="3.5703125" style="1" customWidth="1"/>
    <col min="11020" max="11020" width="11.42578125" style="1"/>
    <col min="11021" max="11021" width="4.42578125" style="1" customWidth="1"/>
    <col min="11022" max="11022" width="11.42578125" style="1"/>
    <col min="11023" max="11023" width="5" style="1" customWidth="1"/>
    <col min="11024" max="11024" width="11.42578125" style="1"/>
    <col min="11025" max="11025" width="4.140625" style="1" customWidth="1"/>
    <col min="11026" max="11274" width="11.42578125" style="1"/>
    <col min="11275" max="11275" width="3.5703125" style="1" customWidth="1"/>
    <col min="11276" max="11276" width="11.42578125" style="1"/>
    <col min="11277" max="11277" width="4.42578125" style="1" customWidth="1"/>
    <col min="11278" max="11278" width="11.42578125" style="1"/>
    <col min="11279" max="11279" width="5" style="1" customWidth="1"/>
    <col min="11280" max="11280" width="11.42578125" style="1"/>
    <col min="11281" max="11281" width="4.140625" style="1" customWidth="1"/>
    <col min="11282" max="11530" width="11.42578125" style="1"/>
    <col min="11531" max="11531" width="3.5703125" style="1" customWidth="1"/>
    <col min="11532" max="11532" width="11.42578125" style="1"/>
    <col min="11533" max="11533" width="4.42578125" style="1" customWidth="1"/>
    <col min="11534" max="11534" width="11.42578125" style="1"/>
    <col min="11535" max="11535" width="5" style="1" customWidth="1"/>
    <col min="11536" max="11536" width="11.42578125" style="1"/>
    <col min="11537" max="11537" width="4.140625" style="1" customWidth="1"/>
    <col min="11538" max="11786" width="11.42578125" style="1"/>
    <col min="11787" max="11787" width="3.5703125" style="1" customWidth="1"/>
    <col min="11788" max="11788" width="11.42578125" style="1"/>
    <col min="11789" max="11789" width="4.42578125" style="1" customWidth="1"/>
    <col min="11790" max="11790" width="11.42578125" style="1"/>
    <col min="11791" max="11791" width="5" style="1" customWidth="1"/>
    <col min="11792" max="11792" width="11.42578125" style="1"/>
    <col min="11793" max="11793" width="4.140625" style="1" customWidth="1"/>
    <col min="11794" max="12042" width="11.42578125" style="1"/>
    <col min="12043" max="12043" width="3.5703125" style="1" customWidth="1"/>
    <col min="12044" max="12044" width="11.42578125" style="1"/>
    <col min="12045" max="12045" width="4.42578125" style="1" customWidth="1"/>
    <col min="12046" max="12046" width="11.42578125" style="1"/>
    <col min="12047" max="12047" width="5" style="1" customWidth="1"/>
    <col min="12048" max="12048" width="11.42578125" style="1"/>
    <col min="12049" max="12049" width="4.140625" style="1" customWidth="1"/>
    <col min="12050" max="12298" width="11.42578125" style="1"/>
    <col min="12299" max="12299" width="3.5703125" style="1" customWidth="1"/>
    <col min="12300" max="12300" width="11.42578125" style="1"/>
    <col min="12301" max="12301" width="4.42578125" style="1" customWidth="1"/>
    <col min="12302" max="12302" width="11.42578125" style="1"/>
    <col min="12303" max="12303" width="5" style="1" customWidth="1"/>
    <col min="12304" max="12304" width="11.42578125" style="1"/>
    <col min="12305" max="12305" width="4.140625" style="1" customWidth="1"/>
    <col min="12306" max="12554" width="11.42578125" style="1"/>
    <col min="12555" max="12555" width="3.5703125" style="1" customWidth="1"/>
    <col min="12556" max="12556" width="11.42578125" style="1"/>
    <col min="12557" max="12557" width="4.42578125" style="1" customWidth="1"/>
    <col min="12558" max="12558" width="11.42578125" style="1"/>
    <col min="12559" max="12559" width="5" style="1" customWidth="1"/>
    <col min="12560" max="12560" width="11.42578125" style="1"/>
    <col min="12561" max="12561" width="4.140625" style="1" customWidth="1"/>
    <col min="12562" max="12810" width="11.42578125" style="1"/>
    <col min="12811" max="12811" width="3.5703125" style="1" customWidth="1"/>
    <col min="12812" max="12812" width="11.42578125" style="1"/>
    <col min="12813" max="12813" width="4.42578125" style="1" customWidth="1"/>
    <col min="12814" max="12814" width="11.42578125" style="1"/>
    <col min="12815" max="12815" width="5" style="1" customWidth="1"/>
    <col min="12816" max="12816" width="11.42578125" style="1"/>
    <col min="12817" max="12817" width="4.140625" style="1" customWidth="1"/>
    <col min="12818" max="13066" width="11.42578125" style="1"/>
    <col min="13067" max="13067" width="3.5703125" style="1" customWidth="1"/>
    <col min="13068" max="13068" width="11.42578125" style="1"/>
    <col min="13069" max="13069" width="4.42578125" style="1" customWidth="1"/>
    <col min="13070" max="13070" width="11.42578125" style="1"/>
    <col min="13071" max="13071" width="5" style="1" customWidth="1"/>
    <col min="13072" max="13072" width="11.42578125" style="1"/>
    <col min="13073" max="13073" width="4.140625" style="1" customWidth="1"/>
    <col min="13074" max="13322" width="11.42578125" style="1"/>
    <col min="13323" max="13323" width="3.5703125" style="1" customWidth="1"/>
    <col min="13324" max="13324" width="11.42578125" style="1"/>
    <col min="13325" max="13325" width="4.42578125" style="1" customWidth="1"/>
    <col min="13326" max="13326" width="11.42578125" style="1"/>
    <col min="13327" max="13327" width="5" style="1" customWidth="1"/>
    <col min="13328" max="13328" width="11.42578125" style="1"/>
    <col min="13329" max="13329" width="4.140625" style="1" customWidth="1"/>
    <col min="13330" max="13578" width="11.42578125" style="1"/>
    <col min="13579" max="13579" width="3.5703125" style="1" customWidth="1"/>
    <col min="13580" max="13580" width="11.42578125" style="1"/>
    <col min="13581" max="13581" width="4.42578125" style="1" customWidth="1"/>
    <col min="13582" max="13582" width="11.42578125" style="1"/>
    <col min="13583" max="13583" width="5" style="1" customWidth="1"/>
    <col min="13584" max="13584" width="11.42578125" style="1"/>
    <col min="13585" max="13585" width="4.140625" style="1" customWidth="1"/>
    <col min="13586" max="13834" width="11.42578125" style="1"/>
    <col min="13835" max="13835" width="3.5703125" style="1" customWidth="1"/>
    <col min="13836" max="13836" width="11.42578125" style="1"/>
    <col min="13837" max="13837" width="4.42578125" style="1" customWidth="1"/>
    <col min="13838" max="13838" width="11.42578125" style="1"/>
    <col min="13839" max="13839" width="5" style="1" customWidth="1"/>
    <col min="13840" max="13840" width="11.42578125" style="1"/>
    <col min="13841" max="13841" width="4.140625" style="1" customWidth="1"/>
    <col min="13842" max="14090" width="11.42578125" style="1"/>
    <col min="14091" max="14091" width="3.5703125" style="1" customWidth="1"/>
    <col min="14092" max="14092" width="11.42578125" style="1"/>
    <col min="14093" max="14093" width="4.42578125" style="1" customWidth="1"/>
    <col min="14094" max="14094" width="11.42578125" style="1"/>
    <col min="14095" max="14095" width="5" style="1" customWidth="1"/>
    <col min="14096" max="14096" width="11.42578125" style="1"/>
    <col min="14097" max="14097" width="4.140625" style="1" customWidth="1"/>
    <col min="14098" max="14346" width="11.42578125" style="1"/>
    <col min="14347" max="14347" width="3.5703125" style="1" customWidth="1"/>
    <col min="14348" max="14348" width="11.42578125" style="1"/>
    <col min="14349" max="14349" width="4.42578125" style="1" customWidth="1"/>
    <col min="14350" max="14350" width="11.42578125" style="1"/>
    <col min="14351" max="14351" width="5" style="1" customWidth="1"/>
    <col min="14352" max="14352" width="11.42578125" style="1"/>
    <col min="14353" max="14353" width="4.140625" style="1" customWidth="1"/>
    <col min="14354" max="14602" width="11.42578125" style="1"/>
    <col min="14603" max="14603" width="3.5703125" style="1" customWidth="1"/>
    <col min="14604" max="14604" width="11.42578125" style="1"/>
    <col min="14605" max="14605" width="4.42578125" style="1" customWidth="1"/>
    <col min="14606" max="14606" width="11.42578125" style="1"/>
    <col min="14607" max="14607" width="5" style="1" customWidth="1"/>
    <col min="14608" max="14608" width="11.42578125" style="1"/>
    <col min="14609" max="14609" width="4.140625" style="1" customWidth="1"/>
    <col min="14610" max="14858" width="11.42578125" style="1"/>
    <col min="14859" max="14859" width="3.5703125" style="1" customWidth="1"/>
    <col min="14860" max="14860" width="11.42578125" style="1"/>
    <col min="14861" max="14861" width="4.42578125" style="1" customWidth="1"/>
    <col min="14862" max="14862" width="11.42578125" style="1"/>
    <col min="14863" max="14863" width="5" style="1" customWidth="1"/>
    <col min="14864" max="14864" width="11.42578125" style="1"/>
    <col min="14865" max="14865" width="4.140625" style="1" customWidth="1"/>
    <col min="14866" max="15114" width="11.42578125" style="1"/>
    <col min="15115" max="15115" width="3.5703125" style="1" customWidth="1"/>
    <col min="15116" max="15116" width="11.42578125" style="1"/>
    <col min="15117" max="15117" width="4.42578125" style="1" customWidth="1"/>
    <col min="15118" max="15118" width="11.42578125" style="1"/>
    <col min="15119" max="15119" width="5" style="1" customWidth="1"/>
    <col min="15120" max="15120" width="11.42578125" style="1"/>
    <col min="15121" max="15121" width="4.140625" style="1" customWidth="1"/>
    <col min="15122" max="15370" width="11.42578125" style="1"/>
    <col min="15371" max="15371" width="3.5703125" style="1" customWidth="1"/>
    <col min="15372" max="15372" width="11.42578125" style="1"/>
    <col min="15373" max="15373" width="4.42578125" style="1" customWidth="1"/>
    <col min="15374" max="15374" width="11.42578125" style="1"/>
    <col min="15375" max="15375" width="5" style="1" customWidth="1"/>
    <col min="15376" max="15376" width="11.42578125" style="1"/>
    <col min="15377" max="15377" width="4.140625" style="1" customWidth="1"/>
    <col min="15378" max="15626" width="11.42578125" style="1"/>
    <col min="15627" max="15627" width="3.5703125" style="1" customWidth="1"/>
    <col min="15628" max="15628" width="11.42578125" style="1"/>
    <col min="15629" max="15629" width="4.42578125" style="1" customWidth="1"/>
    <col min="15630" max="15630" width="11.42578125" style="1"/>
    <col min="15631" max="15631" width="5" style="1" customWidth="1"/>
    <col min="15632" max="15632" width="11.42578125" style="1"/>
    <col min="15633" max="15633" width="4.140625" style="1" customWidth="1"/>
    <col min="15634" max="15882" width="11.42578125" style="1"/>
    <col min="15883" max="15883" width="3.5703125" style="1" customWidth="1"/>
    <col min="15884" max="15884" width="11.42578125" style="1"/>
    <col min="15885" max="15885" width="4.42578125" style="1" customWidth="1"/>
    <col min="15886" max="15886" width="11.42578125" style="1"/>
    <col min="15887" max="15887" width="5" style="1" customWidth="1"/>
    <col min="15888" max="15888" width="11.42578125" style="1"/>
    <col min="15889" max="15889" width="4.140625" style="1" customWidth="1"/>
    <col min="15890" max="16138" width="11.42578125" style="1"/>
    <col min="16139" max="16139" width="3.5703125" style="1" customWidth="1"/>
    <col min="16140" max="16140" width="11.42578125" style="1"/>
    <col min="16141" max="16141" width="4.42578125" style="1" customWidth="1"/>
    <col min="16142" max="16142" width="11.42578125" style="1"/>
    <col min="16143" max="16143" width="5" style="1" customWidth="1"/>
    <col min="16144" max="16144" width="11.42578125" style="1"/>
    <col min="16145" max="16145" width="4.140625" style="1" customWidth="1"/>
    <col min="16146" max="16384" width="11.42578125" style="1"/>
  </cols>
  <sheetData>
    <row r="1" spans="2:34" x14ac:dyDescent="0.2">
      <c r="F1" s="54"/>
    </row>
    <row r="2" spans="2:34" x14ac:dyDescent="0.2">
      <c r="F2" s="54"/>
      <c r="H2" s="220" t="str">
        <f>IF('LISTE ENGAGES'!R3="",'LISTE ENGAGES'!Q3,'LISTE ENGAGES'!R3)</f>
        <v>APPELATION TOURNOI</v>
      </c>
      <c r="I2" s="221"/>
      <c r="J2" s="221"/>
      <c r="K2" s="221"/>
      <c r="L2" s="221"/>
      <c r="M2" s="221"/>
      <c r="N2" s="221"/>
      <c r="O2" s="221"/>
      <c r="P2" s="222"/>
      <c r="Q2" s="230" t="str">
        <f>IF('LISTE ENGAGES'!R10="",'LISTE ENGAGES'!Q10,'LISTE ENGAGES'!R10)</f>
        <v>ORGANISATEUR</v>
      </c>
      <c r="R2" s="214"/>
    </row>
    <row r="3" spans="2:34" x14ac:dyDescent="0.2">
      <c r="B3" s="58"/>
      <c r="C3" s="59"/>
      <c r="D3" s="58"/>
      <c r="E3" s="58"/>
      <c r="F3" s="58"/>
      <c r="H3" s="223"/>
      <c r="I3" s="224"/>
      <c r="J3" s="224"/>
      <c r="K3" s="224"/>
      <c r="L3" s="224"/>
      <c r="M3" s="224"/>
      <c r="N3" s="224"/>
      <c r="O3" s="225"/>
      <c r="P3" s="226"/>
      <c r="Q3" s="214"/>
      <c r="R3" s="214"/>
      <c r="U3" s="58"/>
      <c r="V3" s="59"/>
      <c r="W3" s="58"/>
      <c r="X3" s="58"/>
      <c r="Y3" s="58"/>
    </row>
    <row r="4" spans="2:34" ht="15" x14ac:dyDescent="0.25">
      <c r="B4" s="60" t="s">
        <v>23</v>
      </c>
      <c r="C4" s="218" t="s">
        <v>24</v>
      </c>
      <c r="D4" s="219"/>
      <c r="E4" s="61">
        <v>0.375</v>
      </c>
      <c r="F4" s="58"/>
      <c r="H4" s="223"/>
      <c r="I4" s="224"/>
      <c r="J4" s="224"/>
      <c r="K4" s="224"/>
      <c r="L4" s="224"/>
      <c r="M4" s="224"/>
      <c r="N4" s="224"/>
      <c r="O4" s="225"/>
      <c r="P4" s="226"/>
      <c r="Q4" s="214"/>
      <c r="R4" s="214"/>
      <c r="U4" s="60" t="s">
        <v>25</v>
      </c>
      <c r="V4" s="218" t="s">
        <v>24</v>
      </c>
      <c r="W4" s="219"/>
      <c r="X4" s="61">
        <v>0.72222222222222221</v>
      </c>
      <c r="Y4" s="58"/>
    </row>
    <row r="5" spans="2:34" x14ac:dyDescent="0.2">
      <c r="B5" s="58"/>
      <c r="C5" s="142" t="s">
        <v>26</v>
      </c>
      <c r="D5" s="142"/>
      <c r="E5" s="63">
        <v>2.4305555555555556E-2</v>
      </c>
      <c r="F5" s="58"/>
      <c r="H5" s="227"/>
      <c r="I5" s="228"/>
      <c r="J5" s="228"/>
      <c r="K5" s="228"/>
      <c r="L5" s="228"/>
      <c r="M5" s="228"/>
      <c r="N5" s="228"/>
      <c r="O5" s="228"/>
      <c r="P5" s="229"/>
      <c r="Q5" s="214"/>
      <c r="R5" s="214"/>
      <c r="U5" s="58"/>
      <c r="V5" s="142" t="s">
        <v>26</v>
      </c>
      <c r="W5" s="142"/>
      <c r="X5" s="63">
        <v>3.4722222222222224E-2</v>
      </c>
      <c r="Y5" s="58"/>
    </row>
    <row r="6" spans="2:34" ht="15" x14ac:dyDescent="0.2">
      <c r="B6" s="58"/>
      <c r="C6" s="59"/>
      <c r="D6" s="58"/>
      <c r="E6" s="58"/>
      <c r="F6" s="58"/>
      <c r="H6" s="230" t="str">
        <f>IF('LISTE ENGAGES'!R4="",'LISTE ENGAGES'!Q4,'LISTE ENGAGES'!R4)</f>
        <v>LIEU</v>
      </c>
      <c r="I6" s="214"/>
      <c r="J6" s="214"/>
      <c r="K6" s="231" t="str">
        <f>IF('LISTE ENGAGES'!R6="","DATE",CONCATENATE('LISTE ENGAGES'!R7,"-",'LISTE ENGAGES'!R8,"/",'LISTE ENGAGES'!R6))</f>
        <v>DATE</v>
      </c>
      <c r="L6" s="232"/>
      <c r="M6" s="232"/>
      <c r="N6" s="233"/>
      <c r="O6" s="234" t="str">
        <f>IF('LISTE ENGAGES'!R9="",'LISTE ENGAGES'!Q9,'LISTE ENGAGES'!R9)</f>
        <v>GENRE</v>
      </c>
      <c r="P6" s="235"/>
      <c r="Q6" s="214"/>
      <c r="R6" s="214"/>
      <c r="U6" s="58"/>
      <c r="V6" s="59"/>
      <c r="W6" s="58"/>
      <c r="X6" s="58"/>
      <c r="Y6" s="58"/>
    </row>
    <row r="7" spans="2:34" ht="15" x14ac:dyDescent="0.2">
      <c r="F7" s="54"/>
      <c r="H7" s="236" t="str">
        <f>IF('LISTE ENGAGES'!R5="",'LISTE ENGAGES'!Q5,'LISTE ENGAGES'!R5)</f>
        <v>TYPE</v>
      </c>
      <c r="I7" s="237"/>
      <c r="J7" s="237"/>
      <c r="K7" s="237"/>
      <c r="L7" s="237"/>
      <c r="M7" s="237"/>
      <c r="N7" s="237"/>
      <c r="O7" s="237"/>
      <c r="P7" s="235"/>
      <c r="Q7" s="214"/>
      <c r="R7" s="214"/>
    </row>
    <row r="8" spans="2:34" ht="15" x14ac:dyDescent="0.2">
      <c r="B8" s="58"/>
      <c r="C8" s="59"/>
      <c r="D8" s="58"/>
      <c r="E8" s="58"/>
      <c r="F8" s="58"/>
      <c r="H8" s="236" t="s">
        <v>27</v>
      </c>
      <c r="I8" s="237"/>
      <c r="J8" s="237"/>
      <c r="K8" s="237"/>
      <c r="L8" s="237"/>
      <c r="M8" s="237"/>
      <c r="N8" s="237"/>
      <c r="O8" s="237"/>
      <c r="P8" s="235"/>
      <c r="Q8" s="214"/>
      <c r="R8" s="214"/>
      <c r="U8" s="58"/>
      <c r="V8" s="59"/>
      <c r="W8" s="58"/>
      <c r="X8" s="58"/>
      <c r="Y8" s="58"/>
    </row>
    <row r="9" spans="2:34" ht="15" x14ac:dyDescent="0.25">
      <c r="B9" s="60" t="s">
        <v>28</v>
      </c>
      <c r="C9" s="218" t="s">
        <v>24</v>
      </c>
      <c r="D9" s="219"/>
      <c r="E9" s="61">
        <v>0.375</v>
      </c>
      <c r="F9" s="58"/>
      <c r="U9" s="60" t="s">
        <v>29</v>
      </c>
      <c r="V9" s="218" t="s">
        <v>24</v>
      </c>
      <c r="W9" s="219"/>
      <c r="X9" s="61">
        <v>0.375</v>
      </c>
      <c r="Y9" s="58"/>
    </row>
    <row r="10" spans="2:34" x14ac:dyDescent="0.2">
      <c r="B10" s="58"/>
      <c r="C10" s="142" t="s">
        <v>26</v>
      </c>
      <c r="D10" s="142"/>
      <c r="E10" s="63">
        <v>3.4722222222222224E-2</v>
      </c>
      <c r="F10" s="58"/>
      <c r="U10" s="58"/>
      <c r="V10" s="142" t="s">
        <v>26</v>
      </c>
      <c r="W10" s="142"/>
      <c r="X10" s="63">
        <v>4.1666666666666664E-2</v>
      </c>
      <c r="Y10" s="58"/>
    </row>
    <row r="11" spans="2:34" x14ac:dyDescent="0.2">
      <c r="B11" s="58"/>
      <c r="C11" s="59"/>
      <c r="D11" s="58"/>
      <c r="E11" s="58"/>
      <c r="F11" s="58"/>
      <c r="U11" s="58"/>
      <c r="V11" s="59"/>
      <c r="W11" s="58"/>
      <c r="X11" s="58"/>
      <c r="Y11" s="58"/>
    </row>
    <row r="14" spans="2:34" x14ac:dyDescent="0.2">
      <c r="S14" s="64"/>
      <c r="Y14" s="65"/>
    </row>
    <row r="15" spans="2:34" x14ac:dyDescent="0.2">
      <c r="S15" s="66"/>
      <c r="U15" s="65"/>
      <c r="V15" s="65"/>
    </row>
    <row r="16" spans="2:34" x14ac:dyDescent="0.2">
      <c r="C16" s="67"/>
      <c r="D16" s="68"/>
      <c r="E16" s="69" t="s">
        <v>30</v>
      </c>
      <c r="F16" s="70" t="s">
        <v>31</v>
      </c>
      <c r="G16" s="69" t="s">
        <v>32</v>
      </c>
      <c r="H16" s="71" t="s">
        <v>33</v>
      </c>
      <c r="I16" s="72" t="s">
        <v>34</v>
      </c>
      <c r="J16" s="73" t="s">
        <v>35</v>
      </c>
      <c r="K16" s="72" t="s">
        <v>36</v>
      </c>
      <c r="L16" s="69" t="s">
        <v>30</v>
      </c>
      <c r="M16" s="70" t="s">
        <v>31</v>
      </c>
      <c r="N16" s="69" t="s">
        <v>32</v>
      </c>
      <c r="O16" s="71" t="s">
        <v>33</v>
      </c>
      <c r="P16" s="72" t="s">
        <v>34</v>
      </c>
      <c r="Q16" s="73" t="s">
        <v>35</v>
      </c>
      <c r="R16" s="69" t="s">
        <v>36</v>
      </c>
      <c r="S16" s="68" t="s">
        <v>37</v>
      </c>
      <c r="T16" s="69" t="s">
        <v>30</v>
      </c>
      <c r="U16" s="70" t="s">
        <v>31</v>
      </c>
      <c r="V16" s="69" t="s">
        <v>32</v>
      </c>
      <c r="W16" s="71" t="s">
        <v>33</v>
      </c>
      <c r="X16" s="72" t="s">
        <v>34</v>
      </c>
      <c r="Y16" s="73" t="s">
        <v>35</v>
      </c>
      <c r="Z16" s="72" t="s">
        <v>36</v>
      </c>
      <c r="AA16" s="69" t="s">
        <v>30</v>
      </c>
      <c r="AB16" s="70" t="s">
        <v>31</v>
      </c>
      <c r="AC16" s="69" t="s">
        <v>32</v>
      </c>
      <c r="AD16" s="71" t="s">
        <v>33</v>
      </c>
      <c r="AE16" s="72" t="s">
        <v>34</v>
      </c>
      <c r="AF16" s="73" t="s">
        <v>35</v>
      </c>
      <c r="AG16" s="69" t="s">
        <v>36</v>
      </c>
      <c r="AH16" s="68"/>
    </row>
    <row r="17" spans="3:34" x14ac:dyDescent="0.2">
      <c r="C17" s="74" t="s">
        <v>39</v>
      </c>
      <c r="D17" s="75">
        <f>E4</f>
        <v>0.375</v>
      </c>
      <c r="E17" s="76">
        <v>1</v>
      </c>
      <c r="F17" s="77"/>
      <c r="G17" s="69">
        <v>1</v>
      </c>
      <c r="H17" s="71" t="str">
        <f>'TAB 24 P+B QUALIF'!C14</f>
        <v>T / 1</v>
      </c>
      <c r="I17" s="72"/>
      <c r="J17" s="73" t="str">
        <f>'TAB 24 P+B QUALIF'!C17</f>
        <v>T / 24</v>
      </c>
      <c r="K17" s="69"/>
      <c r="L17" s="76">
        <v>2</v>
      </c>
      <c r="M17" s="78"/>
      <c r="N17" s="79">
        <v>2</v>
      </c>
      <c r="O17" s="71" t="str">
        <f>'TAB 24 P+B QUALIF'!C21</f>
        <v>T / 2</v>
      </c>
      <c r="P17" s="72"/>
      <c r="Q17" s="73" t="str">
        <f>'TAB 24 P+B QUALIF'!C24</f>
        <v>T / 23</v>
      </c>
      <c r="R17" s="69"/>
      <c r="S17" s="68" t="s">
        <v>38</v>
      </c>
      <c r="T17" s="76">
        <v>3</v>
      </c>
      <c r="U17" s="77"/>
      <c r="V17" s="69">
        <v>3</v>
      </c>
      <c r="W17" s="71" t="str">
        <f>'TAB 24 P+B QUALIF'!C28</f>
        <v>T / 3</v>
      </c>
      <c r="X17" s="72"/>
      <c r="Y17" s="73" t="str">
        <f>'TAB 24 P+B QUALIF'!C31</f>
        <v>T / 22</v>
      </c>
      <c r="Z17" s="69"/>
      <c r="AA17" s="76"/>
      <c r="AB17" s="78"/>
      <c r="AC17" s="79"/>
      <c r="AD17" s="71"/>
      <c r="AE17" s="72"/>
      <c r="AF17" s="73"/>
      <c r="AG17" s="69"/>
      <c r="AH17" s="68"/>
    </row>
    <row r="18" spans="3:34" x14ac:dyDescent="0.2">
      <c r="C18" s="80"/>
      <c r="D18" s="75">
        <f>D17+$E$5</f>
        <v>0.39930555555555558</v>
      </c>
      <c r="E18" s="69">
        <v>4</v>
      </c>
      <c r="F18" s="70"/>
      <c r="G18" s="69">
        <v>1</v>
      </c>
      <c r="H18" s="81" t="str">
        <f>'TAB 24 P+B QUALIF'!C35</f>
        <v>T / 4</v>
      </c>
      <c r="I18" s="82"/>
      <c r="J18" s="83" t="str">
        <f>'TAB 24 P+B QUALIF'!C38</f>
        <v>T / 21</v>
      </c>
      <c r="K18" s="68"/>
      <c r="L18" s="69">
        <v>5</v>
      </c>
      <c r="M18" s="78"/>
      <c r="N18" s="79">
        <v>2</v>
      </c>
      <c r="O18" s="81" t="str">
        <f>'TAB 24 P+B QUALIF'!C42</f>
        <v>T / 5</v>
      </c>
      <c r="P18" s="82"/>
      <c r="Q18" s="83" t="str">
        <f>'TAB 24 P+B QUALIF'!C45</f>
        <v>T / 20</v>
      </c>
      <c r="R18" s="68"/>
      <c r="S18" s="68" t="s">
        <v>38</v>
      </c>
      <c r="T18" s="69">
        <v>6</v>
      </c>
      <c r="U18" s="70"/>
      <c r="V18" s="69">
        <v>3</v>
      </c>
      <c r="W18" s="81" t="str">
        <f>'TAB 24 P+B QUALIF'!C49</f>
        <v>T / 6</v>
      </c>
      <c r="X18" s="82"/>
      <c r="Y18" s="83" t="str">
        <f>'TAB 24 P+B QUALIF'!C52</f>
        <v>T / 19</v>
      </c>
      <c r="Z18" s="68"/>
      <c r="AA18" s="69"/>
      <c r="AB18" s="78"/>
      <c r="AC18" s="79"/>
      <c r="AD18" s="81"/>
      <c r="AE18" s="82"/>
      <c r="AF18" s="83"/>
      <c r="AG18" s="68"/>
      <c r="AH18" s="68"/>
    </row>
    <row r="19" spans="3:34" x14ac:dyDescent="0.2">
      <c r="C19" s="80"/>
      <c r="D19" s="75">
        <f t="shared" ref="D19:D31" si="0">D18+$E$5</f>
        <v>0.42361111111111116</v>
      </c>
      <c r="E19" s="69">
        <v>7</v>
      </c>
      <c r="F19" s="70"/>
      <c r="G19" s="69">
        <v>1</v>
      </c>
      <c r="H19" s="81" t="str">
        <f>'TAB 24 P+B QUALIF'!C15</f>
        <v>T / 12</v>
      </c>
      <c r="I19" s="82"/>
      <c r="J19" s="83" t="str">
        <f>'TAB 24 P+B QUALIF'!C16</f>
        <v>T / 13</v>
      </c>
      <c r="K19" s="68"/>
      <c r="L19" s="69">
        <v>8</v>
      </c>
      <c r="M19" s="78"/>
      <c r="N19" s="79">
        <v>2</v>
      </c>
      <c r="O19" s="81" t="str">
        <f>'TAB 24 P+B QUALIF'!C22</f>
        <v>T / 11</v>
      </c>
      <c r="P19" s="82"/>
      <c r="Q19" s="83" t="str">
        <f>'TAB 24 P+B QUALIF'!C23</f>
        <v>T / 14</v>
      </c>
      <c r="R19" s="68"/>
      <c r="S19" s="68" t="s">
        <v>38</v>
      </c>
      <c r="T19" s="69">
        <v>9</v>
      </c>
      <c r="U19" s="70"/>
      <c r="V19" s="69">
        <v>3</v>
      </c>
      <c r="W19" s="81" t="str">
        <f>'TAB 24 P+B QUALIF'!C29</f>
        <v>T / 10</v>
      </c>
      <c r="X19" s="82"/>
      <c r="Y19" s="83" t="str">
        <f>'TAB 24 P+B QUALIF'!C30</f>
        <v>T / 15</v>
      </c>
      <c r="Z19" s="68"/>
      <c r="AA19" s="69"/>
      <c r="AB19" s="78"/>
      <c r="AC19" s="79"/>
      <c r="AD19" s="81"/>
      <c r="AE19" s="82"/>
      <c r="AF19" s="83"/>
      <c r="AG19" s="68"/>
      <c r="AH19" s="68"/>
    </row>
    <row r="20" spans="3:34" x14ac:dyDescent="0.2">
      <c r="C20" s="80"/>
      <c r="D20" s="75">
        <f t="shared" si="0"/>
        <v>0.44791666666666674</v>
      </c>
      <c r="E20" s="76">
        <v>10</v>
      </c>
      <c r="F20" s="70"/>
      <c r="G20" s="69">
        <v>1</v>
      </c>
      <c r="H20" s="81" t="str">
        <f>'TAB 24 P+B QUALIF'!C36</f>
        <v>T / 9</v>
      </c>
      <c r="I20" s="82"/>
      <c r="J20" s="83" t="str">
        <f>'TAB 24 P+B QUALIF'!C37</f>
        <v>T / 16</v>
      </c>
      <c r="K20" s="68"/>
      <c r="L20" s="76">
        <v>11</v>
      </c>
      <c r="M20" s="78"/>
      <c r="N20" s="79">
        <v>2</v>
      </c>
      <c r="O20" s="81" t="str">
        <f>'TAB 24 P+B QUALIF'!C43</f>
        <v>T / 8</v>
      </c>
      <c r="P20" s="82"/>
      <c r="Q20" s="83" t="str">
        <f>'TAB 24 P+B QUALIF'!C44</f>
        <v>T / 17</v>
      </c>
      <c r="R20" s="68"/>
      <c r="S20" s="68" t="s">
        <v>38</v>
      </c>
      <c r="T20" s="76">
        <v>12</v>
      </c>
      <c r="U20" s="70"/>
      <c r="V20" s="69">
        <v>3</v>
      </c>
      <c r="W20" s="81" t="str">
        <f>'TAB 24 P+B QUALIF'!C50</f>
        <v>T / 7</v>
      </c>
      <c r="X20" s="82"/>
      <c r="Y20" s="83" t="str">
        <f>'TAB 24 P+B QUALIF'!C51</f>
        <v>T / 18</v>
      </c>
      <c r="Z20" s="68"/>
      <c r="AA20" s="69"/>
      <c r="AB20" s="78"/>
      <c r="AC20" s="79"/>
      <c r="AD20" s="81"/>
      <c r="AE20" s="82"/>
      <c r="AF20" s="83"/>
      <c r="AG20" s="68"/>
      <c r="AH20" s="68"/>
    </row>
    <row r="21" spans="3:34" x14ac:dyDescent="0.2">
      <c r="C21" s="84"/>
      <c r="D21" s="75">
        <f t="shared" si="0"/>
        <v>0.47222222222222232</v>
      </c>
      <c r="E21" s="69">
        <v>13</v>
      </c>
      <c r="F21" s="70"/>
      <c r="G21" s="69">
        <v>1</v>
      </c>
      <c r="H21" s="81" t="str">
        <f>'TAB 24 P+B QUALIF'!C15</f>
        <v>T / 12</v>
      </c>
      <c r="I21" s="82"/>
      <c r="J21" s="83" t="str">
        <f>'TAB 24 P+B QUALIF'!C17</f>
        <v>T / 24</v>
      </c>
      <c r="K21" s="68"/>
      <c r="L21" s="69">
        <v>14</v>
      </c>
      <c r="M21" s="78"/>
      <c r="N21" s="79">
        <v>2</v>
      </c>
      <c r="O21" s="81" t="str">
        <f>'TAB 24 P+B QUALIF'!C22</f>
        <v>T / 11</v>
      </c>
      <c r="P21" s="82"/>
      <c r="Q21" s="83" t="str">
        <f>'TAB 24 P+B QUALIF'!C24</f>
        <v>T / 23</v>
      </c>
      <c r="R21" s="68"/>
      <c r="S21" s="68" t="s">
        <v>38</v>
      </c>
      <c r="T21" s="69">
        <v>15</v>
      </c>
      <c r="U21" s="70"/>
      <c r="V21" s="69">
        <v>3</v>
      </c>
      <c r="W21" s="81" t="str">
        <f>'TAB 24 P+B QUALIF'!C29</f>
        <v>T / 10</v>
      </c>
      <c r="X21" s="82"/>
      <c r="Y21" s="83" t="str">
        <f>'TAB 24 P+B QUALIF'!C31</f>
        <v>T / 22</v>
      </c>
      <c r="Z21" s="68"/>
      <c r="AA21" s="69"/>
      <c r="AB21" s="78"/>
      <c r="AC21" s="79"/>
      <c r="AD21" s="81"/>
      <c r="AE21" s="82"/>
      <c r="AF21" s="83"/>
      <c r="AG21" s="68"/>
      <c r="AH21" s="68"/>
    </row>
    <row r="22" spans="3:34" x14ac:dyDescent="0.2">
      <c r="C22" s="80"/>
      <c r="D22" s="75">
        <f t="shared" si="0"/>
        <v>0.4965277777777779</v>
      </c>
      <c r="E22" s="69">
        <v>16</v>
      </c>
      <c r="F22" s="70"/>
      <c r="G22" s="69">
        <v>1</v>
      </c>
      <c r="H22" s="81" t="str">
        <f>'TAB 24 P+B QUALIF'!C36</f>
        <v>T / 9</v>
      </c>
      <c r="I22" s="82"/>
      <c r="J22" s="83" t="str">
        <f>'TAB 24 P+B QUALIF'!C38</f>
        <v>T / 21</v>
      </c>
      <c r="K22" s="68"/>
      <c r="L22" s="69">
        <v>17</v>
      </c>
      <c r="M22" s="78"/>
      <c r="N22" s="79">
        <v>2</v>
      </c>
      <c r="O22" s="81" t="str">
        <f>'TAB 24 P+B QUALIF'!C43</f>
        <v>T / 8</v>
      </c>
      <c r="P22" s="82"/>
      <c r="Q22" s="83" t="str">
        <f>'TAB 24 P+B QUALIF'!C45</f>
        <v>T / 20</v>
      </c>
      <c r="R22" s="68"/>
      <c r="S22" s="68" t="s">
        <v>38</v>
      </c>
      <c r="T22" s="69">
        <v>18</v>
      </c>
      <c r="U22" s="70"/>
      <c r="V22" s="69">
        <v>3</v>
      </c>
      <c r="W22" s="81" t="str">
        <f>'TAB 24 P+B QUALIF'!C50</f>
        <v>T / 7</v>
      </c>
      <c r="X22" s="82"/>
      <c r="Y22" s="83" t="str">
        <f>'TAB 24 P+B QUALIF'!C52</f>
        <v>T / 19</v>
      </c>
      <c r="Z22" s="68"/>
      <c r="AA22" s="69"/>
      <c r="AB22" s="78"/>
      <c r="AC22" s="79"/>
      <c r="AD22" s="81"/>
      <c r="AE22" s="82"/>
      <c r="AF22" s="83"/>
      <c r="AG22" s="68"/>
      <c r="AH22" s="68"/>
    </row>
    <row r="23" spans="3:34" x14ac:dyDescent="0.2">
      <c r="C23" s="80"/>
      <c r="D23" s="75">
        <f t="shared" si="0"/>
        <v>0.52083333333333348</v>
      </c>
      <c r="E23" s="76">
        <v>19</v>
      </c>
      <c r="F23" s="70"/>
      <c r="G23" s="69">
        <v>1</v>
      </c>
      <c r="H23" s="81" t="str">
        <f>'TAB 24 P+B QUALIF'!C14</f>
        <v>T / 1</v>
      </c>
      <c r="I23" s="82"/>
      <c r="J23" s="83" t="str">
        <f>'TAB 24 P+B QUALIF'!C16</f>
        <v>T / 13</v>
      </c>
      <c r="K23" s="68"/>
      <c r="L23" s="76">
        <v>20</v>
      </c>
      <c r="M23" s="78"/>
      <c r="N23" s="79">
        <v>2</v>
      </c>
      <c r="O23" s="81" t="str">
        <f>'TAB 24 P+B QUALIF'!C21</f>
        <v>T / 2</v>
      </c>
      <c r="P23" s="82"/>
      <c r="Q23" s="83" t="str">
        <f>'TAB 24 P+B QUALIF'!C23</f>
        <v>T / 14</v>
      </c>
      <c r="R23" s="68"/>
      <c r="S23" s="68" t="s">
        <v>38</v>
      </c>
      <c r="T23" s="76">
        <v>21</v>
      </c>
      <c r="U23" s="70"/>
      <c r="V23" s="69">
        <v>3</v>
      </c>
      <c r="W23" s="81" t="str">
        <f>'TAB 24 P+B QUALIF'!C28</f>
        <v>T / 3</v>
      </c>
      <c r="X23" s="82"/>
      <c r="Y23" s="83" t="str">
        <f>'TAB 24 P+B QUALIF'!C30</f>
        <v>T / 15</v>
      </c>
      <c r="Z23" s="68"/>
      <c r="AA23" s="69"/>
      <c r="AB23" s="78"/>
      <c r="AC23" s="79"/>
      <c r="AD23" s="81"/>
      <c r="AE23" s="82"/>
      <c r="AF23" s="83"/>
      <c r="AG23" s="68"/>
      <c r="AH23" s="68"/>
    </row>
    <row r="24" spans="3:34" x14ac:dyDescent="0.2">
      <c r="C24" s="80"/>
      <c r="D24" s="75">
        <f t="shared" si="0"/>
        <v>0.54513888888888906</v>
      </c>
      <c r="E24" s="69">
        <v>22</v>
      </c>
      <c r="F24" s="70"/>
      <c r="G24" s="69">
        <v>1</v>
      </c>
      <c r="H24" s="81" t="str">
        <f>'TAB 24 P+B QUALIF'!C35</f>
        <v>T / 4</v>
      </c>
      <c r="I24" s="82"/>
      <c r="J24" s="83" t="str">
        <f>'TAB 24 P+B QUALIF'!C37</f>
        <v>T / 16</v>
      </c>
      <c r="K24" s="68"/>
      <c r="L24" s="69">
        <v>23</v>
      </c>
      <c r="M24" s="78"/>
      <c r="N24" s="79">
        <v>2</v>
      </c>
      <c r="O24" s="81" t="str">
        <f>'TAB 24 P+B QUALIF'!C42</f>
        <v>T / 5</v>
      </c>
      <c r="P24" s="82"/>
      <c r="Q24" s="83" t="str">
        <f>'TAB 24 P+B QUALIF'!C44</f>
        <v>T / 17</v>
      </c>
      <c r="R24" s="68"/>
      <c r="S24" s="68" t="s">
        <v>38</v>
      </c>
      <c r="T24" s="69">
        <v>24</v>
      </c>
      <c r="U24" s="70"/>
      <c r="V24" s="69">
        <v>3</v>
      </c>
      <c r="W24" s="81" t="str">
        <f>'TAB 24 P+B QUALIF'!C49</f>
        <v>T / 6</v>
      </c>
      <c r="X24" s="82"/>
      <c r="Y24" s="83" t="str">
        <f>'TAB 24 P+B QUALIF'!C51</f>
        <v>T / 18</v>
      </c>
      <c r="Z24" s="68"/>
      <c r="AA24" s="69"/>
      <c r="AB24" s="78"/>
      <c r="AC24" s="79"/>
      <c r="AD24" s="81"/>
      <c r="AE24" s="82"/>
      <c r="AF24" s="83"/>
      <c r="AG24" s="68"/>
      <c r="AH24" s="68"/>
    </row>
    <row r="25" spans="3:34" x14ac:dyDescent="0.2">
      <c r="C25" s="80"/>
      <c r="D25" s="75">
        <f t="shared" si="0"/>
        <v>0.56944444444444464</v>
      </c>
      <c r="E25" s="76">
        <v>25</v>
      </c>
      <c r="F25" s="70"/>
      <c r="G25" s="69">
        <v>1</v>
      </c>
      <c r="H25" s="81" t="str">
        <f>'TAB 24 P+B QUALIF'!C16</f>
        <v>T / 13</v>
      </c>
      <c r="I25" s="82"/>
      <c r="J25" s="83" t="str">
        <f>'TAB 24 P+B QUALIF'!C17</f>
        <v>T / 24</v>
      </c>
      <c r="K25" s="68"/>
      <c r="L25" s="76">
        <v>26</v>
      </c>
      <c r="M25" s="78"/>
      <c r="N25" s="79">
        <v>2</v>
      </c>
      <c r="O25" s="81" t="str">
        <f>'TAB 24 P+B QUALIF'!C23</f>
        <v>T / 14</v>
      </c>
      <c r="P25" s="82"/>
      <c r="Q25" s="83" t="str">
        <f>'TAB 24 P+B QUALIF'!C24</f>
        <v>T / 23</v>
      </c>
      <c r="R25" s="68"/>
      <c r="S25" s="68" t="s">
        <v>38</v>
      </c>
      <c r="T25" s="76">
        <v>27</v>
      </c>
      <c r="U25" s="70"/>
      <c r="V25" s="69">
        <v>3</v>
      </c>
      <c r="W25" s="81" t="str">
        <f>'TAB 24 P+B QUALIF'!C30</f>
        <v>T / 15</v>
      </c>
      <c r="X25" s="82"/>
      <c r="Y25" s="83" t="str">
        <f>'TAB 24 P+B QUALIF'!C31</f>
        <v>T / 22</v>
      </c>
      <c r="Z25" s="68"/>
      <c r="AA25" s="69"/>
      <c r="AB25" s="78"/>
      <c r="AC25" s="79"/>
      <c r="AD25" s="81"/>
      <c r="AE25" s="82"/>
      <c r="AF25" s="83"/>
      <c r="AG25" s="68"/>
      <c r="AH25" s="68"/>
    </row>
    <row r="26" spans="3:34" x14ac:dyDescent="0.2">
      <c r="C26" s="80"/>
      <c r="D26" s="75">
        <f t="shared" si="0"/>
        <v>0.59375000000000022</v>
      </c>
      <c r="E26" s="69">
        <v>28</v>
      </c>
      <c r="F26" s="70"/>
      <c r="G26" s="69">
        <v>1</v>
      </c>
      <c r="H26" s="81" t="str">
        <f>'TAB 24 P+B QUALIF'!C37</f>
        <v>T / 16</v>
      </c>
      <c r="I26" s="82"/>
      <c r="J26" s="83" t="str">
        <f>'TAB 24 P+B QUALIF'!C38</f>
        <v>T / 21</v>
      </c>
      <c r="K26" s="68"/>
      <c r="L26" s="69">
        <v>29</v>
      </c>
      <c r="M26" s="78"/>
      <c r="N26" s="79">
        <v>2</v>
      </c>
      <c r="O26" s="81" t="str">
        <f>'TAB 24 P+B QUALIF'!C44</f>
        <v>T / 17</v>
      </c>
      <c r="P26" s="82"/>
      <c r="Q26" s="83" t="str">
        <f>'TAB 24 P+B QUALIF'!C45</f>
        <v>T / 20</v>
      </c>
      <c r="R26" s="68"/>
      <c r="S26" s="68" t="s">
        <v>38</v>
      </c>
      <c r="T26" s="69">
        <v>30</v>
      </c>
      <c r="U26" s="70"/>
      <c r="V26" s="69">
        <v>3</v>
      </c>
      <c r="W26" s="81" t="str">
        <f>'TAB 24 P+B QUALIF'!C51</f>
        <v>T / 18</v>
      </c>
      <c r="X26" s="82"/>
      <c r="Y26" s="83" t="str">
        <f>'TAB 24 P+B QUALIF'!C52</f>
        <v>T / 19</v>
      </c>
      <c r="Z26" s="68"/>
      <c r="AA26" s="69"/>
      <c r="AB26" s="78"/>
      <c r="AC26" s="79"/>
      <c r="AD26" s="81"/>
      <c r="AE26" s="82"/>
      <c r="AF26" s="83"/>
      <c r="AG26" s="68"/>
      <c r="AH26" s="68"/>
    </row>
    <row r="27" spans="3:34" x14ac:dyDescent="0.2">
      <c r="C27" s="84"/>
      <c r="D27" s="75">
        <f t="shared" si="0"/>
        <v>0.6180555555555558</v>
      </c>
      <c r="E27" s="69">
        <v>31</v>
      </c>
      <c r="F27" s="70"/>
      <c r="G27" s="69">
        <v>1</v>
      </c>
      <c r="H27" s="81" t="str">
        <f>'TAB 24 P+B QUALIF'!C14</f>
        <v>T / 1</v>
      </c>
      <c r="I27" s="82"/>
      <c r="J27" s="83" t="str">
        <f>'TAB 24 P+B QUALIF'!C15</f>
        <v>T / 12</v>
      </c>
      <c r="K27" s="68"/>
      <c r="L27" s="69">
        <v>32</v>
      </c>
      <c r="M27" s="78"/>
      <c r="N27" s="79">
        <v>2</v>
      </c>
      <c r="O27" s="81" t="str">
        <f>'TAB 24 P+B QUALIF'!C21</f>
        <v>T / 2</v>
      </c>
      <c r="P27" s="82"/>
      <c r="Q27" s="83" t="str">
        <f>'TAB 24 P+B QUALIF'!C22</f>
        <v>T / 11</v>
      </c>
      <c r="R27" s="68"/>
      <c r="S27" s="68" t="s">
        <v>38</v>
      </c>
      <c r="T27" s="69">
        <v>33</v>
      </c>
      <c r="U27" s="70"/>
      <c r="V27" s="69">
        <v>3</v>
      </c>
      <c r="W27" s="81" t="str">
        <f>'TAB 24 P+B QUALIF'!C28</f>
        <v>T / 3</v>
      </c>
      <c r="X27" s="82"/>
      <c r="Y27" s="83" t="str">
        <f>'TAB 24 P+B QUALIF'!C29</f>
        <v>T / 10</v>
      </c>
      <c r="Z27" s="68"/>
      <c r="AA27" s="70"/>
      <c r="AB27" s="78"/>
      <c r="AC27" s="79"/>
      <c r="AD27" s="81"/>
      <c r="AE27" s="82"/>
      <c r="AF27" s="83"/>
      <c r="AG27" s="68"/>
      <c r="AH27" s="68"/>
    </row>
    <row r="28" spans="3:34" x14ac:dyDescent="0.2">
      <c r="C28" s="80"/>
      <c r="D28" s="75">
        <f t="shared" si="0"/>
        <v>0.64236111111111138</v>
      </c>
      <c r="E28" s="69">
        <v>34</v>
      </c>
      <c r="F28" s="70"/>
      <c r="G28" s="69">
        <v>1</v>
      </c>
      <c r="H28" s="81" t="str">
        <f>'TAB 24 P+B QUALIF'!C35</f>
        <v>T / 4</v>
      </c>
      <c r="I28" s="82"/>
      <c r="J28" s="83" t="str">
        <f>'TAB 24 P+B QUALIF'!C36</f>
        <v>T / 9</v>
      </c>
      <c r="K28" s="68"/>
      <c r="L28" s="76">
        <v>35</v>
      </c>
      <c r="M28" s="78"/>
      <c r="N28" s="79">
        <v>2</v>
      </c>
      <c r="O28" s="81" t="str">
        <f>'TAB 24 P+B QUALIF'!C42</f>
        <v>T / 5</v>
      </c>
      <c r="P28" s="82"/>
      <c r="Q28" s="83" t="str">
        <f>'TAB 24 P+B QUALIF'!C43</f>
        <v>T / 8</v>
      </c>
      <c r="R28" s="68"/>
      <c r="S28" s="68" t="s">
        <v>38</v>
      </c>
      <c r="T28" s="76">
        <v>36</v>
      </c>
      <c r="U28" s="70"/>
      <c r="V28" s="69">
        <v>3</v>
      </c>
      <c r="W28" s="81" t="str">
        <f>'TAB 24 P+B QUALIF'!C49</f>
        <v>T / 6</v>
      </c>
      <c r="X28" s="82"/>
      <c r="Y28" s="83" t="str">
        <f>'TAB 24 P+B QUALIF'!C50</f>
        <v>T / 7</v>
      </c>
      <c r="Z28" s="68"/>
      <c r="AA28" s="70"/>
      <c r="AB28" s="78"/>
      <c r="AC28" s="79"/>
      <c r="AD28" s="81"/>
      <c r="AE28" s="82"/>
      <c r="AF28" s="83"/>
      <c r="AG28" s="68"/>
      <c r="AH28" s="68"/>
    </row>
    <row r="29" spans="3:34" x14ac:dyDescent="0.2">
      <c r="C29" s="80"/>
      <c r="D29" s="75">
        <f t="shared" si="0"/>
        <v>0.66666666666666696</v>
      </c>
      <c r="E29" s="68">
        <v>37</v>
      </c>
      <c r="F29" s="68"/>
      <c r="G29" s="68"/>
      <c r="H29" s="81" t="str">
        <f>'TAB 24 P+B QUALIF'!K13</f>
        <v>2A</v>
      </c>
      <c r="I29" s="82"/>
      <c r="J29" s="83" t="str">
        <f>'TAB 24 P+B QUALIF'!K16</f>
        <v>3 poule (B,C,D,E,F)</v>
      </c>
      <c r="K29" s="82"/>
      <c r="L29" s="82">
        <v>38</v>
      </c>
      <c r="M29" s="82"/>
      <c r="N29" s="82"/>
      <c r="O29" s="81" t="str">
        <f>'TAB 24 P+B QUALIF'!K21</f>
        <v>2B</v>
      </c>
      <c r="P29" s="82"/>
      <c r="Q29" s="83" t="str">
        <f>'TAB 24 P+B QUALIF'!K24</f>
        <v>3 poule (A,C,D,E,F)</v>
      </c>
      <c r="R29" s="68"/>
      <c r="S29" s="68" t="s">
        <v>38</v>
      </c>
    </row>
    <row r="30" spans="3:34" x14ac:dyDescent="0.2">
      <c r="C30" s="80"/>
      <c r="D30" s="75">
        <f t="shared" si="0"/>
        <v>0.69097222222222254</v>
      </c>
      <c r="E30" s="69">
        <v>39</v>
      </c>
      <c r="F30" s="69"/>
      <c r="G30" s="69"/>
      <c r="H30" s="71" t="str">
        <f>'TAB 24 P+B QUALIF'!K26</f>
        <v>2C</v>
      </c>
      <c r="I30" s="72"/>
      <c r="J30" s="73" t="str">
        <f>'TAB 24 P+B QUALIF'!K29</f>
        <v>3 poule (A,B,D,E,F)</v>
      </c>
      <c r="K30" s="72"/>
      <c r="L30" s="69">
        <v>40</v>
      </c>
      <c r="M30" s="69"/>
      <c r="N30" s="69"/>
      <c r="O30" s="71" t="str">
        <f>'TAB 24 P+B QUALIF'!K34</f>
        <v>2D</v>
      </c>
      <c r="P30" s="72"/>
      <c r="Q30" s="73" t="str">
        <f>'TAB 24 P+B QUALIF'!K37</f>
        <v>3 poule (A,B,C,E,F)</v>
      </c>
      <c r="R30" s="69"/>
      <c r="S30" s="68" t="s">
        <v>38</v>
      </c>
    </row>
    <row r="31" spans="3:34" x14ac:dyDescent="0.2">
      <c r="C31" s="80"/>
      <c r="D31" s="75">
        <f t="shared" si="0"/>
        <v>0.71527777777777812</v>
      </c>
      <c r="E31" s="69">
        <v>41</v>
      </c>
      <c r="F31" s="69"/>
      <c r="G31" s="69"/>
      <c r="H31" s="71" t="str">
        <f>'TAB 24 P+B QUALIF'!K39</f>
        <v>2E</v>
      </c>
      <c r="I31" s="72"/>
      <c r="J31" s="73" t="str">
        <f>'TAB 24 P+B QUALIF'!K42</f>
        <v>3 poule (A,B,C,D,F)</v>
      </c>
      <c r="K31" s="72"/>
      <c r="L31" s="69">
        <v>42</v>
      </c>
      <c r="M31" s="85"/>
      <c r="N31" s="85"/>
      <c r="O31" s="71" t="str">
        <f>'TAB 24 P+B QUALIF'!K47</f>
        <v>2F</v>
      </c>
      <c r="P31" s="72"/>
      <c r="Q31" s="73" t="str">
        <f>'TAB 24 P+B QUALIF'!K50</f>
        <v>3 poule (A,B,C,D,E)</v>
      </c>
      <c r="R31" s="69"/>
      <c r="S31" s="68" t="s">
        <v>38</v>
      </c>
    </row>
    <row r="32" spans="3:34" x14ac:dyDescent="0.2">
      <c r="C32" s="80"/>
      <c r="D32" s="75">
        <f t="shared" ref="D32:D40" si="1">D31+$E$10</f>
        <v>0.75000000000000033</v>
      </c>
      <c r="E32" s="69"/>
      <c r="F32" s="69"/>
      <c r="G32" s="69"/>
      <c r="H32" s="71"/>
      <c r="I32" s="72"/>
      <c r="J32" s="73"/>
      <c r="K32" s="72"/>
      <c r="L32" s="69"/>
      <c r="M32" s="85"/>
      <c r="N32" s="85"/>
      <c r="O32" s="71"/>
      <c r="P32" s="72"/>
      <c r="Q32" s="73"/>
      <c r="R32" s="69"/>
      <c r="S32" s="68" t="s">
        <v>38</v>
      </c>
    </row>
    <row r="33" spans="3:19" x14ac:dyDescent="0.2">
      <c r="C33" s="74"/>
      <c r="D33" s="75">
        <f t="shared" si="1"/>
        <v>0.78472222222222254</v>
      </c>
      <c r="E33" s="69"/>
      <c r="F33" s="69"/>
      <c r="G33" s="68"/>
      <c r="H33" s="81"/>
      <c r="I33" s="82"/>
      <c r="J33" s="83"/>
      <c r="K33" s="82"/>
      <c r="L33" s="72"/>
      <c r="M33" s="86"/>
      <c r="N33" s="87"/>
      <c r="O33" s="81"/>
      <c r="P33" s="82"/>
      <c r="Q33" s="83"/>
      <c r="R33" s="68"/>
      <c r="S33" s="68" t="s">
        <v>43</v>
      </c>
    </row>
    <row r="34" spans="3:19" x14ac:dyDescent="0.2">
      <c r="C34" s="80"/>
      <c r="D34" s="75">
        <f t="shared" si="1"/>
        <v>0.81944444444444475</v>
      </c>
      <c r="E34" s="69"/>
      <c r="F34" s="69"/>
      <c r="G34" s="68"/>
      <c r="H34" s="81"/>
      <c r="I34" s="82"/>
      <c r="J34" s="83"/>
      <c r="K34" s="82"/>
      <c r="L34" s="72"/>
      <c r="M34" s="86"/>
      <c r="N34" s="87"/>
      <c r="O34" s="81"/>
      <c r="P34" s="82"/>
      <c r="Q34" s="83"/>
      <c r="R34" s="68"/>
      <c r="S34" s="68" t="s">
        <v>43</v>
      </c>
    </row>
    <row r="35" spans="3:19" x14ac:dyDescent="0.2">
      <c r="C35" s="80"/>
      <c r="D35" s="75">
        <f t="shared" si="1"/>
        <v>0.85416666666666696</v>
      </c>
      <c r="E35" s="88"/>
      <c r="F35" s="72"/>
      <c r="G35" s="68"/>
      <c r="H35" s="81"/>
      <c r="I35" s="82"/>
      <c r="J35" s="83"/>
      <c r="K35" s="82"/>
      <c r="L35" s="82"/>
      <c r="M35" s="87"/>
      <c r="N35" s="87"/>
      <c r="O35" s="81"/>
      <c r="P35" s="82"/>
      <c r="Q35" s="83"/>
      <c r="R35" s="68"/>
      <c r="S35" s="68" t="s">
        <v>43</v>
      </c>
    </row>
    <row r="36" spans="3:19" x14ac:dyDescent="0.2">
      <c r="C36" s="80"/>
      <c r="D36" s="75">
        <f t="shared" si="1"/>
        <v>0.88888888888888917</v>
      </c>
      <c r="E36" s="69"/>
      <c r="F36" s="69"/>
      <c r="G36" s="68"/>
      <c r="H36" s="81"/>
      <c r="I36" s="82"/>
      <c r="J36" s="83"/>
      <c r="K36" s="82"/>
      <c r="L36" s="82"/>
      <c r="M36" s="87"/>
      <c r="N36" s="87"/>
      <c r="O36" s="81"/>
      <c r="P36" s="82"/>
      <c r="Q36" s="83"/>
      <c r="R36" s="68"/>
      <c r="S36" s="68" t="s">
        <v>43</v>
      </c>
    </row>
    <row r="37" spans="3:19" x14ac:dyDescent="0.2">
      <c r="C37" s="80"/>
      <c r="D37" s="75">
        <f t="shared" si="1"/>
        <v>0.92361111111111138</v>
      </c>
      <c r="E37" s="88"/>
      <c r="F37" s="72"/>
      <c r="G37" s="68"/>
      <c r="H37" s="81"/>
      <c r="I37" s="82"/>
      <c r="J37" s="83"/>
      <c r="K37" s="82"/>
      <c r="L37" s="82"/>
      <c r="M37" s="87"/>
      <c r="N37" s="87"/>
      <c r="O37" s="81"/>
      <c r="P37" s="82"/>
      <c r="Q37" s="83"/>
      <c r="R37" s="68"/>
      <c r="S37" s="68"/>
    </row>
    <row r="38" spans="3:19" x14ac:dyDescent="0.2">
      <c r="C38" s="80"/>
      <c r="D38" s="75">
        <f t="shared" si="1"/>
        <v>0.95833333333333359</v>
      </c>
      <c r="E38" s="88"/>
      <c r="F38" s="69"/>
      <c r="G38" s="68"/>
      <c r="H38" s="81"/>
      <c r="I38" s="82"/>
      <c r="J38" s="83"/>
      <c r="K38" s="82"/>
      <c r="L38" s="82"/>
      <c r="M38" s="87"/>
      <c r="N38" s="87"/>
      <c r="O38" s="81"/>
      <c r="P38" s="82"/>
      <c r="Q38" s="83"/>
      <c r="R38" s="68"/>
      <c r="S38" s="68" t="s">
        <v>43</v>
      </c>
    </row>
    <row r="39" spans="3:19" x14ac:dyDescent="0.2">
      <c r="C39" s="80"/>
      <c r="D39" s="75">
        <f t="shared" si="1"/>
        <v>0.9930555555555558</v>
      </c>
      <c r="E39" s="69"/>
      <c r="F39" s="72"/>
      <c r="G39" s="68"/>
      <c r="H39" s="81"/>
      <c r="I39" s="82"/>
      <c r="J39" s="83"/>
      <c r="K39" s="82"/>
      <c r="L39" s="82"/>
      <c r="M39" s="87"/>
      <c r="N39" s="87"/>
      <c r="O39" s="81"/>
      <c r="P39" s="82"/>
      <c r="Q39" s="83"/>
      <c r="R39" s="68"/>
      <c r="S39" s="68" t="s">
        <v>43</v>
      </c>
    </row>
    <row r="40" spans="3:19" x14ac:dyDescent="0.2">
      <c r="C40" s="80"/>
      <c r="D40" s="75">
        <f t="shared" si="1"/>
        <v>1.0277777777777781</v>
      </c>
      <c r="E40" s="69"/>
      <c r="F40" s="69"/>
      <c r="G40" s="68"/>
      <c r="H40" s="81"/>
      <c r="I40" s="82"/>
      <c r="J40" s="83"/>
      <c r="K40" s="82"/>
      <c r="L40" s="82"/>
      <c r="M40" s="87"/>
      <c r="N40" s="87"/>
      <c r="O40" s="81"/>
      <c r="P40" s="82"/>
      <c r="Q40" s="83"/>
      <c r="R40" s="68"/>
      <c r="S40" s="68"/>
    </row>
    <row r="41" spans="3:19" x14ac:dyDescent="0.2">
      <c r="C41" s="89"/>
      <c r="D41" s="75"/>
      <c r="E41" s="68"/>
      <c r="F41" s="68"/>
      <c r="G41" s="68"/>
      <c r="H41" s="81"/>
      <c r="I41" s="82"/>
      <c r="J41" s="83"/>
      <c r="K41" s="82"/>
      <c r="L41" s="82"/>
      <c r="M41" s="87"/>
      <c r="N41" s="87"/>
      <c r="O41" s="81"/>
      <c r="P41" s="82"/>
      <c r="Q41" s="83"/>
      <c r="R41" s="68"/>
      <c r="S41" s="68"/>
    </row>
  </sheetData>
  <sheetProtection password="E69A" sheet="1" objects="1" scenarios="1" selectLockedCells="1"/>
  <dataConsolidate link="1"/>
  <mergeCells count="11">
    <mergeCell ref="C9:D9"/>
    <mergeCell ref="V9:W9"/>
    <mergeCell ref="H2:P5"/>
    <mergeCell ref="Q2:R8"/>
    <mergeCell ref="C4:D4"/>
    <mergeCell ref="V4:W4"/>
    <mergeCell ref="H6:J6"/>
    <mergeCell ref="K6:N6"/>
    <mergeCell ref="O6:P6"/>
    <mergeCell ref="H7:P7"/>
    <mergeCell ref="H8:P8"/>
  </mergeCells>
  <dataValidations count="2">
    <dataValidation allowBlank="1" showInputMessage="1" showErrorMessage="1" promptTitle="DUREE MOYENNE MATCH" prompt="Veuillez saisir au format : hh:00_x000a__x000a_La durée moyenne d'un match comprend le temps moyen d'un match jusqu'au début du match suivant" sqref="E5 X5"/>
    <dataValidation allowBlank="1" showInputMessage="1" showErrorMessage="1" promptTitle="HEURE DEBUT DE COMPETITION" prompt="VEuillez saisir au format : hh:mm" sqref="E4 X4"/>
  </dataValidation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J49"/>
  <sheetViews>
    <sheetView zoomScale="90" zoomScaleNormal="90" workbookViewId="0">
      <selection activeCell="B3" sqref="B3:B5"/>
    </sheetView>
  </sheetViews>
  <sheetFormatPr baseColWidth="10" defaultRowHeight="15" x14ac:dyDescent="0.25"/>
  <cols>
    <col min="1" max="1" width="10.140625" bestFit="1" customWidth="1"/>
    <col min="2" max="2" width="9.140625" bestFit="1" customWidth="1"/>
    <col min="3" max="3" width="5.85546875" bestFit="1" customWidth="1"/>
    <col min="4" max="4" width="5.85546875" customWidth="1"/>
    <col min="5" max="5" width="8.140625" bestFit="1" customWidth="1"/>
    <col min="6" max="6" width="9.85546875" bestFit="1" customWidth="1"/>
    <col min="7" max="7" width="5.7109375" customWidth="1"/>
    <col min="8" max="8" width="33.5703125" style="99" customWidth="1"/>
    <col min="9" max="9" width="1.5703125" style="99" bestFit="1" customWidth="1"/>
    <col min="10" max="10" width="33.5703125" style="99" customWidth="1"/>
    <col min="11" max="11" width="9.28515625" bestFit="1" customWidth="1"/>
    <col min="12" max="12" width="1.5703125" bestFit="1" customWidth="1"/>
    <col min="13" max="13" width="9.28515625" bestFit="1" customWidth="1"/>
    <col min="14" max="19" width="8.28515625" bestFit="1" customWidth="1"/>
    <col min="20" max="21" width="5.28515625" bestFit="1" customWidth="1"/>
    <col min="22" max="22" width="9.85546875" bestFit="1" customWidth="1"/>
    <col min="23" max="23" width="3" bestFit="1" customWidth="1"/>
    <col min="24" max="24" width="3" customWidth="1"/>
    <col min="25" max="25" width="32.140625" style="99" customWidth="1"/>
    <col min="26" max="26" width="9.85546875" bestFit="1" customWidth="1"/>
    <col min="27" max="28" width="3" bestFit="1" customWidth="1"/>
    <col min="29" max="29" width="5.5703125" bestFit="1" customWidth="1"/>
    <col min="30" max="30" width="3" bestFit="1" customWidth="1"/>
    <col min="31" max="32" width="7" bestFit="1" customWidth="1"/>
    <col min="33" max="33" width="6" bestFit="1" customWidth="1"/>
    <col min="34" max="34" width="7" bestFit="1" customWidth="1"/>
    <col min="35" max="35" width="11.42578125" style="173"/>
    <col min="36" max="36" width="12" bestFit="1" customWidth="1"/>
  </cols>
  <sheetData>
    <row r="1" spans="1:36" x14ac:dyDescent="0.25">
      <c r="F1" s="184" t="s">
        <v>141</v>
      </c>
      <c r="H1"/>
      <c r="I1"/>
      <c r="K1" s="99"/>
      <c r="L1" s="99"/>
    </row>
    <row r="2" spans="1:36" x14ac:dyDescent="0.25">
      <c r="F2" s="185"/>
      <c r="H2"/>
      <c r="I2"/>
      <c r="K2" s="99"/>
      <c r="L2" s="99"/>
    </row>
    <row r="3" spans="1:36" x14ac:dyDescent="0.25">
      <c r="A3" s="171" t="s">
        <v>212</v>
      </c>
      <c r="B3" s="172">
        <v>0.375</v>
      </c>
      <c r="F3" s="186" t="s">
        <v>242</v>
      </c>
      <c r="H3"/>
      <c r="I3"/>
      <c r="K3" s="99"/>
      <c r="L3" s="99"/>
    </row>
    <row r="4" spans="1:36" x14ac:dyDescent="0.25">
      <c r="A4" s="171" t="s">
        <v>213</v>
      </c>
      <c r="B4" s="172">
        <v>2.0833333333333332E-2</v>
      </c>
      <c r="N4" s="187"/>
      <c r="O4" s="188"/>
    </row>
    <row r="5" spans="1:36" x14ac:dyDescent="0.25">
      <c r="A5" s="171" t="s">
        <v>214</v>
      </c>
      <c r="B5" s="172">
        <v>0.375</v>
      </c>
    </row>
    <row r="7" spans="1:36" s="174" customFormat="1" ht="12" thickBot="1" x14ac:dyDescent="0.25">
      <c r="C7" s="189" t="s">
        <v>215</v>
      </c>
      <c r="D7" s="189" t="s">
        <v>216</v>
      </c>
      <c r="E7" s="189" t="s">
        <v>217</v>
      </c>
      <c r="F7" s="189" t="s">
        <v>218</v>
      </c>
      <c r="G7" s="189" t="s">
        <v>219</v>
      </c>
      <c r="H7" s="190" t="s">
        <v>220</v>
      </c>
      <c r="I7" s="190"/>
      <c r="J7" s="190" t="s">
        <v>221</v>
      </c>
      <c r="K7" s="189" t="s">
        <v>222</v>
      </c>
      <c r="L7" s="189"/>
      <c r="M7" s="189" t="s">
        <v>223</v>
      </c>
      <c r="N7" s="189" t="s">
        <v>224</v>
      </c>
      <c r="O7" s="189" t="s">
        <v>225</v>
      </c>
      <c r="P7" s="189" t="s">
        <v>226</v>
      </c>
      <c r="Q7" s="189" t="s">
        <v>227</v>
      </c>
      <c r="R7" s="189" t="s">
        <v>228</v>
      </c>
      <c r="S7" s="189" t="s">
        <v>229</v>
      </c>
      <c r="T7" s="174" t="s">
        <v>230</v>
      </c>
      <c r="U7" s="174" t="s">
        <v>231</v>
      </c>
      <c r="Z7" s="174" t="s">
        <v>232</v>
      </c>
      <c r="AA7" s="174" t="s">
        <v>233</v>
      </c>
      <c r="AB7" s="174" t="s">
        <v>234</v>
      </c>
      <c r="AC7" s="174" t="s">
        <v>235</v>
      </c>
      <c r="AD7" s="174" t="s">
        <v>236</v>
      </c>
      <c r="AE7" s="174" t="s">
        <v>237</v>
      </c>
      <c r="AF7" s="174" t="s">
        <v>238</v>
      </c>
      <c r="AG7" s="174" t="s">
        <v>239</v>
      </c>
      <c r="AH7" s="174" t="s">
        <v>142</v>
      </c>
      <c r="AJ7" s="174" t="s">
        <v>143</v>
      </c>
    </row>
    <row r="8" spans="1:36" x14ac:dyDescent="0.25">
      <c r="A8" s="171"/>
      <c r="B8" s="171"/>
      <c r="C8" s="171" t="s">
        <v>61</v>
      </c>
      <c r="D8" s="171">
        <v>1</v>
      </c>
      <c r="E8">
        <v>1</v>
      </c>
      <c r="F8" s="172">
        <f>B3</f>
        <v>0.375</v>
      </c>
      <c r="G8" s="151">
        <v>1</v>
      </c>
      <c r="H8" s="175" t="str">
        <f>'TAB 24 P+B QUALIF'!C14</f>
        <v>T / 1</v>
      </c>
      <c r="I8" s="183" t="s">
        <v>240</v>
      </c>
      <c r="J8" s="176" t="str">
        <f>'TAB 24 P+B QUALIF'!C17</f>
        <v>T / 24</v>
      </c>
      <c r="K8" s="177">
        <f>SUM(IF(N8&gt;O8,1,0),IF(P8&gt;Q8,1,0),IF(R8&gt;S8,1,0))</f>
        <v>0</v>
      </c>
      <c r="L8" s="183" t="s">
        <v>240</v>
      </c>
      <c r="M8" s="191">
        <f>SUM(IF(O8&gt;N8,1,0),IF(Q8&gt;P8,1,0),IF(S8&gt;R8,1,0))</f>
        <v>0</v>
      </c>
      <c r="N8" s="192"/>
      <c r="O8" s="193"/>
      <c r="P8" s="192"/>
      <c r="Q8" s="193"/>
      <c r="R8" s="192"/>
      <c r="S8" s="193"/>
      <c r="T8" t="str">
        <f>IF(K8=M8,"",IF(K8&gt;M8,H8,J8))</f>
        <v/>
      </c>
      <c r="U8" t="str">
        <f>IF(K8=M8,"",IF(K8&lt;M8,H8,J8))</f>
        <v/>
      </c>
      <c r="X8" s="171"/>
      <c r="Y8" s="200" t="str">
        <f>'TAB 24 P+B QUALIF'!C14</f>
        <v>T / 1</v>
      </c>
      <c r="Z8">
        <f>COUNTIF(PLACE1,Y8)*2+COUNTIF(PLACE2,Y8)</f>
        <v>0</v>
      </c>
      <c r="AA8">
        <f>SUMIF(LISTEE1,Y8,(SCEQ1))+SUMIF(LISTEE2,Y8,(SCEQ2))</f>
        <v>0</v>
      </c>
      <c r="AB8">
        <f>SUMIF(LISTEE1,Y8,(SCEQ2))+SUMIF(LISTEE2,Y8,(SCEQ1))</f>
        <v>0</v>
      </c>
      <c r="AC8">
        <f>(SUMPRODUCT((LISTEE1=Y8)*((S1EQ1)+(S2EQ1)+(S3EQ1))))+(SUMPRODUCT((LISTEE2=Y8)*((S1EQ2)+(S2EQ2)+(S3EQ3))))</f>
        <v>0</v>
      </c>
      <c r="AD8">
        <f>(SUMPRODUCT((LISTEE2=Y8)*((S1EQ1)+(S2EQ1)+(S3EQ1))))+(SUMPRODUCT((LISTEE1=Y8)*((S1EQ2)+(S2EQ2)+(S3EQ3))))</f>
        <v>0</v>
      </c>
      <c r="AE8">
        <f>IFERROR(AA8/AB8,0)</f>
        <v>0</v>
      </c>
      <c r="AF8">
        <f>IFERROR(AC8/AD8,0)</f>
        <v>0</v>
      </c>
      <c r="AG8">
        <f>Z8+AE8/100+AF8/100</f>
        <v>0</v>
      </c>
      <c r="AH8" t="str">
        <f>IF(Z8=0,"",RANK(AG8,$AG$8:$AG$11))</f>
        <v/>
      </c>
      <c r="AI8">
        <v>1</v>
      </c>
      <c r="AJ8" t="str">
        <f>IF(Z8=0,"",IF($AH$8=AI8,$Y$8,IF($AH$9=AI8,$Y$9,IF($AH$10=AI8,$Y$10,IF($AH$11=AI8,$Y$11)))))</f>
        <v/>
      </c>
    </row>
    <row r="9" spans="1:36" x14ac:dyDescent="0.25">
      <c r="A9" s="171"/>
      <c r="B9" s="171"/>
      <c r="C9" s="171" t="s">
        <v>71</v>
      </c>
      <c r="D9" s="171">
        <v>1</v>
      </c>
      <c r="E9">
        <v>2</v>
      </c>
      <c r="F9" s="172">
        <f>B3</f>
        <v>0.375</v>
      </c>
      <c r="G9" s="151">
        <v>2</v>
      </c>
      <c r="H9" s="175" t="str">
        <f>'TAB 24 P+B QUALIF'!C21</f>
        <v>T / 2</v>
      </c>
      <c r="I9" s="183" t="s">
        <v>240</v>
      </c>
      <c r="J9" s="176" t="str">
        <f>'TAB 24 P+B QUALIF'!C24</f>
        <v>T / 23</v>
      </c>
      <c r="K9" s="177">
        <f t="shared" ref="K9:K49" si="0">SUM(IF(N9&gt;O9,1,0),IF(P9&gt;Q9,1,0),IF(R9&gt;S9,1,0))</f>
        <v>0</v>
      </c>
      <c r="L9" s="183" t="s">
        <v>240</v>
      </c>
      <c r="M9" s="191">
        <f t="shared" ref="M9:M49" si="1">SUM(IF(O9&gt;N9,1,0),IF(Q9&gt;P9,1,0),IF(S9&gt;R9,1,0))</f>
        <v>0</v>
      </c>
      <c r="N9" s="194"/>
      <c r="O9" s="195"/>
      <c r="P9" s="194"/>
      <c r="Q9" s="195"/>
      <c r="R9" s="194"/>
      <c r="S9" s="195"/>
      <c r="T9" t="str">
        <f t="shared" ref="T9:T30" si="2">IF(K9=M9,"",IF(K9&gt;M9,H9,J9))</f>
        <v/>
      </c>
      <c r="U9" t="str">
        <f t="shared" ref="U9:U49" si="3">IF(K9=M9,"",IF(K9&lt;M9,H9,J9))</f>
        <v/>
      </c>
      <c r="Y9" s="200" t="str">
        <f>'TAB 24 P+B QUALIF'!C15</f>
        <v>T / 12</v>
      </c>
      <c r="Z9">
        <f>COUNTIF(PLACE1,Y9)*2+COUNTIF(PLACE2,Y9)</f>
        <v>0</v>
      </c>
      <c r="AA9">
        <f>SUMIF(LISTEE1,Y9,(SCEQ1))+SUMIF(LISTEE2,Y9,(SCEQ2))</f>
        <v>0</v>
      </c>
      <c r="AB9">
        <f>SUMIF(LISTEE1,Y9,(SCEQ2))+SUMIF(LISTEE2,Y9,(SCEQ1))</f>
        <v>0</v>
      </c>
      <c r="AC9">
        <f>(SUMPRODUCT((LISTEE1=Y9)*((S1EQ1)+(S2EQ1)+(S3EQ1))))+(SUMPRODUCT((LISTEE2=Y9)*((S1EQ2)+(S2EQ2)+(S3EQ3))))</f>
        <v>0</v>
      </c>
      <c r="AD9">
        <f>(SUMPRODUCT((LISTEE2=Y9)*((S1EQ1)+(S2EQ1)+(S3EQ1))))+(SUMPRODUCT((LISTEE1=Y9)*((S1EQ2)+(S2EQ2)+(S3EQ3))))</f>
        <v>0</v>
      </c>
      <c r="AE9">
        <f t="shared" ref="AE9:AE16" si="4">IFERROR(AA9/AB9,0)</f>
        <v>0</v>
      </c>
      <c r="AF9">
        <f t="shared" ref="AF9:AF36" si="5">IFERROR(AC9/AD9,0)</f>
        <v>0</v>
      </c>
      <c r="AG9">
        <f t="shared" ref="AG9:AG16" si="6">Z9+AE9/100+AF9/100</f>
        <v>0</v>
      </c>
      <c r="AH9" t="str">
        <f>IF(Z9=0,"",RANK(AG9,$AG$8:$AG$11))</f>
        <v/>
      </c>
      <c r="AI9">
        <v>2</v>
      </c>
      <c r="AJ9" t="str">
        <f>IF(Z9=0,"",IF($AH$8=AI9,$Y$8,IF($AH$9=AI9,$Y$9,IF($AH$10=AI9,$Y$10,IF($AH$11=AI9,$Y$11)))))</f>
        <v/>
      </c>
    </row>
    <row r="10" spans="1:36" x14ac:dyDescent="0.25">
      <c r="A10" s="171"/>
      <c r="B10" s="171"/>
      <c r="C10" s="171" t="s">
        <v>82</v>
      </c>
      <c r="D10" s="171">
        <v>1</v>
      </c>
      <c r="E10">
        <v>3</v>
      </c>
      <c r="F10" s="172">
        <f t="shared" ref="F10:F40" si="7">F8+$B$4</f>
        <v>0.39583333333333331</v>
      </c>
      <c r="G10" s="151">
        <v>1</v>
      </c>
      <c r="H10" s="175" t="str">
        <f>'TAB 24 P+B QUALIF'!C28</f>
        <v>T / 3</v>
      </c>
      <c r="I10" s="183" t="s">
        <v>240</v>
      </c>
      <c r="J10" s="176" t="str">
        <f>'TAB 24 P+B QUALIF'!C31</f>
        <v>T / 22</v>
      </c>
      <c r="K10" s="177">
        <f t="shared" si="0"/>
        <v>0</v>
      </c>
      <c r="L10" s="183" t="s">
        <v>240</v>
      </c>
      <c r="M10" s="191">
        <f t="shared" si="1"/>
        <v>0</v>
      </c>
      <c r="N10" s="194"/>
      <c r="O10" s="195"/>
      <c r="P10" s="194"/>
      <c r="Q10" s="195"/>
      <c r="R10" s="194"/>
      <c r="S10" s="195"/>
      <c r="T10" t="str">
        <f t="shared" si="2"/>
        <v/>
      </c>
      <c r="U10" t="str">
        <f t="shared" si="3"/>
        <v/>
      </c>
      <c r="Y10" s="200" t="str">
        <f>'TAB 24 P+B QUALIF'!C16</f>
        <v>T / 13</v>
      </c>
      <c r="Z10">
        <f>COUNTIF(PLACE1,Y10)*2+COUNTIF(PLACE2,Y10)</f>
        <v>0</v>
      </c>
      <c r="AA10">
        <f>SUMIF(LISTEE1,Y10,(SCEQ1))+SUMIF(LISTEE2,Y10,(SCEQ2))</f>
        <v>0</v>
      </c>
      <c r="AB10">
        <f>SUMIF(LISTEE1,Y10,SCEQ2)+SUMIF(LISTEE2,Y10,SCEQ1)</f>
        <v>0</v>
      </c>
      <c r="AC10">
        <f>(SUMPRODUCT((LISTEE1=Y10)*((S1EQ1)+(S2EQ1)+(S3EQ1))))+(SUMPRODUCT((LISTEE2=Y10)*((S1EQ2)+(S2EQ2)+(S3EQ3))))</f>
        <v>0</v>
      </c>
      <c r="AD10">
        <f>(SUMPRODUCT((LISTEE2=Y10)*((S1EQ1)+(S2EQ1)+(S3EQ1))))+(SUMPRODUCT((LISTEE1=Y10)*((S1EQ2)+(S2EQ2)+(S3EQ3))))</f>
        <v>0</v>
      </c>
      <c r="AE10">
        <f t="shared" si="4"/>
        <v>0</v>
      </c>
      <c r="AF10">
        <f t="shared" si="5"/>
        <v>0</v>
      </c>
      <c r="AG10">
        <f t="shared" si="6"/>
        <v>0</v>
      </c>
      <c r="AH10" t="str">
        <f>IF(Z10=0,"",RANK(AG10,$AG$8:$AG$11))</f>
        <v/>
      </c>
      <c r="AI10">
        <v>3</v>
      </c>
      <c r="AJ10" t="str">
        <f>IF(Z10=0,"",IF($AH$8=AI10,$Y$8,IF($AH$9=AI10,$Y$9,IF($AH$10=AI10,$Y$10,IF($AH$11=AI10,$Y$11)))))</f>
        <v/>
      </c>
    </row>
    <row r="11" spans="1:36" x14ac:dyDescent="0.25">
      <c r="A11" s="171"/>
      <c r="B11" s="171"/>
      <c r="C11" s="171" t="s">
        <v>96</v>
      </c>
      <c r="D11" s="171">
        <v>1</v>
      </c>
      <c r="E11">
        <v>4</v>
      </c>
      <c r="F11" s="172">
        <f t="shared" si="7"/>
        <v>0.39583333333333331</v>
      </c>
      <c r="G11" s="151">
        <v>2</v>
      </c>
      <c r="H11" s="175" t="str">
        <f>'TAB 24 P+B QUALIF'!C35</f>
        <v>T / 4</v>
      </c>
      <c r="I11" s="183" t="s">
        <v>240</v>
      </c>
      <c r="J11" s="176" t="str">
        <f>'TAB 24 P+B QUALIF'!C38</f>
        <v>T / 21</v>
      </c>
      <c r="K11" s="177">
        <f t="shared" si="0"/>
        <v>0</v>
      </c>
      <c r="L11" s="183" t="s">
        <v>240</v>
      </c>
      <c r="M11" s="191">
        <f t="shared" si="1"/>
        <v>0</v>
      </c>
      <c r="N11" s="194"/>
      <c r="O11" s="195"/>
      <c r="P11" s="194"/>
      <c r="Q11" s="195"/>
      <c r="R11" s="194"/>
      <c r="S11" s="195"/>
      <c r="T11" t="str">
        <f t="shared" si="2"/>
        <v/>
      </c>
      <c r="U11" t="str">
        <f t="shared" si="3"/>
        <v/>
      </c>
      <c r="Y11" s="200" t="str">
        <f>'TAB 24 P+B QUALIF'!C17</f>
        <v>T / 24</v>
      </c>
      <c r="Z11">
        <f>COUNTIF(PLACE1,Y11)*2+COUNTIF(PLACE2,Y11)</f>
        <v>0</v>
      </c>
      <c r="AA11">
        <f>SUMIF(LISTEE1,Y11,(SCEQ1))+SUMIF(LISTEE2,Y11,(SCEQ2))</f>
        <v>0</v>
      </c>
      <c r="AB11">
        <f>SUMIF(LISTEE1,Y11,SCEQ2)+SUMIF(LISTEE2,Y11,SCEQ1)</f>
        <v>0</v>
      </c>
      <c r="AC11">
        <f>(SUMPRODUCT((LISTEE1=Y11)*((S1EQ1)+(S2EQ1)+(S3EQ1))))+(SUMPRODUCT((LISTEE2=Y11)*((S1EQ2)+(S2EQ2)+(S3EQ3))))</f>
        <v>0</v>
      </c>
      <c r="AD11">
        <f>(SUMPRODUCT((LISTEE2=Y11)*((S1EQ1)+(S2EQ1)+(S3EQ1))))+(SUMPRODUCT((LISTEE1=Y11)*((S1EQ2)+(S2EQ2)+(S3EQ3))))</f>
        <v>0</v>
      </c>
      <c r="AE11">
        <f t="shared" si="4"/>
        <v>0</v>
      </c>
      <c r="AF11">
        <f t="shared" si="5"/>
        <v>0</v>
      </c>
      <c r="AG11">
        <f t="shared" si="6"/>
        <v>0</v>
      </c>
      <c r="AH11" t="str">
        <f>IF(Z11=0,"",RANK(AG11,$AG$8:$AG$11))</f>
        <v/>
      </c>
      <c r="AI11">
        <v>4</v>
      </c>
      <c r="AJ11" t="str">
        <f>IF(Z11=0,"",IF($AH$8=AI11,$Y$8,IF($AH$9=AI11,$Y$9,IF($AH$10=AI11,$Y$10,IF($AH$11=AI11,$Y$11)))))</f>
        <v/>
      </c>
    </row>
    <row r="12" spans="1:36" x14ac:dyDescent="0.25">
      <c r="A12" s="171"/>
      <c r="B12" s="171"/>
      <c r="C12" s="171" t="s">
        <v>106</v>
      </c>
      <c r="D12" s="171">
        <v>1</v>
      </c>
      <c r="E12">
        <v>5</v>
      </c>
      <c r="F12" s="172">
        <f t="shared" si="7"/>
        <v>0.41666666666666663</v>
      </c>
      <c r="G12" s="151">
        <v>1</v>
      </c>
      <c r="H12" s="175" t="str">
        <f>'TAB 24 P+B QUALIF'!C42</f>
        <v>T / 5</v>
      </c>
      <c r="I12" s="183" t="s">
        <v>240</v>
      </c>
      <c r="J12" s="176" t="str">
        <f>'TAB 24 P+B QUALIF'!C45</f>
        <v>T / 20</v>
      </c>
      <c r="K12" s="177">
        <f t="shared" si="0"/>
        <v>0</v>
      </c>
      <c r="L12" s="183" t="s">
        <v>240</v>
      </c>
      <c r="M12" s="191">
        <f t="shared" si="1"/>
        <v>0</v>
      </c>
      <c r="N12" s="194"/>
      <c r="O12" s="195"/>
      <c r="P12" s="194"/>
      <c r="Q12" s="195"/>
      <c r="R12" s="194"/>
      <c r="S12" s="195"/>
      <c r="T12" t="str">
        <f t="shared" si="2"/>
        <v/>
      </c>
      <c r="U12" t="str">
        <f t="shared" si="3"/>
        <v/>
      </c>
      <c r="Y12" s="200"/>
      <c r="AI12"/>
    </row>
    <row r="13" spans="1:36" x14ac:dyDescent="0.25">
      <c r="A13" s="171"/>
      <c r="B13" s="171"/>
      <c r="C13" s="171" t="s">
        <v>117</v>
      </c>
      <c r="D13" s="171">
        <v>1</v>
      </c>
      <c r="E13">
        <v>6</v>
      </c>
      <c r="F13" s="172">
        <f t="shared" si="7"/>
        <v>0.41666666666666663</v>
      </c>
      <c r="G13" s="151">
        <v>2</v>
      </c>
      <c r="H13" s="175" t="str">
        <f>'TAB 24 P+B QUALIF'!C49</f>
        <v>T / 6</v>
      </c>
      <c r="I13" s="183" t="s">
        <v>240</v>
      </c>
      <c r="J13" s="176" t="str">
        <f>'TAB 24 P+B QUALIF'!C52</f>
        <v>T / 19</v>
      </c>
      <c r="K13" s="177">
        <f t="shared" si="0"/>
        <v>0</v>
      </c>
      <c r="L13" s="183" t="s">
        <v>240</v>
      </c>
      <c r="M13" s="191">
        <f t="shared" si="1"/>
        <v>0</v>
      </c>
      <c r="N13" s="194"/>
      <c r="O13" s="195"/>
      <c r="P13" s="194"/>
      <c r="Q13" s="195"/>
      <c r="R13" s="194"/>
      <c r="S13" s="195"/>
      <c r="T13" t="str">
        <f t="shared" si="2"/>
        <v/>
      </c>
      <c r="U13" t="str">
        <f t="shared" si="3"/>
        <v/>
      </c>
      <c r="X13" s="171"/>
      <c r="Y13" s="200" t="str">
        <f>'TAB 24 P+B QUALIF'!C21</f>
        <v>T / 2</v>
      </c>
      <c r="Z13">
        <f>COUNTIF(PLACE1,Y13)*2+COUNTIF(PLACE2,Y13)</f>
        <v>0</v>
      </c>
      <c r="AA13">
        <f>SUMIF(LISTEE1,Y13,(SCEQ1))+SUMIF(LISTEE2,Y13,(SCEQ2))</f>
        <v>0</v>
      </c>
      <c r="AB13">
        <f>SUMIF(LISTEE1,Y13,SCEQ2)+SUMIF(LISTEE2,Y13,SCEQ1)</f>
        <v>0</v>
      </c>
      <c r="AC13">
        <f>(SUMPRODUCT((LISTEE1=Y13)*((S1EQ1)+(S2EQ1)+(S3EQ1))))+(SUMPRODUCT((LISTEE2=Y13)*((S1EQ2)+(S2EQ2)+(S3EQ3))))</f>
        <v>0</v>
      </c>
      <c r="AD13">
        <f>(SUMPRODUCT((LISTEE2=Y13)*((S1EQ1)+(S2EQ1)+(S3EQ1))))+(SUMPRODUCT((LISTEE1=Y13)*((S1EQ2)+(S2EQ2)+(S3EQ3))))</f>
        <v>0</v>
      </c>
      <c r="AE13">
        <f t="shared" si="4"/>
        <v>0</v>
      </c>
      <c r="AF13">
        <f t="shared" si="5"/>
        <v>0</v>
      </c>
      <c r="AG13">
        <f t="shared" si="6"/>
        <v>0</v>
      </c>
      <c r="AH13" t="str">
        <f>IF(Z13=0,"",RANK(AG13,$AG$13:$AG$16))</f>
        <v/>
      </c>
      <c r="AI13">
        <v>1</v>
      </c>
      <c r="AJ13" t="str">
        <f>IF(Z13=0,"",IF($AH$13=AI13,$Y$13,IF($AH$14=AI13,$Y$14,IF($AH$15=AI13,$Y$15,IF($AH$16=AI13,$Y$16)))))</f>
        <v/>
      </c>
    </row>
    <row r="14" spans="1:36" x14ac:dyDescent="0.25">
      <c r="A14" s="171"/>
      <c r="C14" s="171" t="s">
        <v>61</v>
      </c>
      <c r="D14" s="171">
        <v>1</v>
      </c>
      <c r="E14">
        <v>7</v>
      </c>
      <c r="F14" s="172">
        <f t="shared" si="7"/>
        <v>0.43749999999999994</v>
      </c>
      <c r="G14" s="151">
        <v>1</v>
      </c>
      <c r="H14" s="175" t="str">
        <f>'TAB 24 P+B QUALIF'!C15</f>
        <v>T / 12</v>
      </c>
      <c r="I14" s="183" t="s">
        <v>240</v>
      </c>
      <c r="J14" s="176" t="str">
        <f>'TAB 24 P+B QUALIF'!C16</f>
        <v>T / 13</v>
      </c>
      <c r="K14" s="177">
        <f>SUM(IF(N14&gt;O14,1,0),IF(P14&gt;Q14,1,0),IF(R14&gt;S14,1,0))</f>
        <v>0</v>
      </c>
      <c r="L14" s="183" t="s">
        <v>240</v>
      </c>
      <c r="M14" s="191">
        <f t="shared" si="1"/>
        <v>0</v>
      </c>
      <c r="N14" s="194"/>
      <c r="O14" s="195"/>
      <c r="P14" s="194"/>
      <c r="Q14" s="195"/>
      <c r="R14" s="194"/>
      <c r="S14" s="195"/>
      <c r="T14" t="str">
        <f>IF(K14=M14,"",IF(K14&gt;M14,H14,J14))</f>
        <v/>
      </c>
      <c r="U14" t="str">
        <f t="shared" si="3"/>
        <v/>
      </c>
      <c r="Y14" s="200" t="str">
        <f>'TAB 24 P+B QUALIF'!C22</f>
        <v>T / 11</v>
      </c>
      <c r="Z14">
        <f>COUNTIF(PLACE1,Y14)*2+COUNTIF(PLACE2,Y14)</f>
        <v>0</v>
      </c>
      <c r="AA14">
        <f>SUMIF(LISTEE1,Y14,(SCEQ1))+SUMIF(LISTEE2,Y14,(SCEQ2))</f>
        <v>0</v>
      </c>
      <c r="AB14">
        <f>SUMIF(LISTEE1,Y14,SCEQ2)+SUMIF(LISTEE2,Y14,SCEQ1)</f>
        <v>0</v>
      </c>
      <c r="AC14">
        <f>(SUMPRODUCT((LISTEE1=Y14)*((S1EQ1)+(S2EQ1)+(S3EQ1))))+(SUMPRODUCT((LISTEE2=Y14)*((S1EQ2)+(S2EQ2)+(S3EQ3))))</f>
        <v>0</v>
      </c>
      <c r="AD14">
        <f>(SUMPRODUCT((LISTEE2=Y14)*((S1EQ1)+(S2EQ1)+(S3EQ1))))+(SUMPRODUCT((LISTEE1=Y14)*((S1EQ2)+(S2EQ2)+(S3EQ3))))</f>
        <v>0</v>
      </c>
      <c r="AE14">
        <f t="shared" si="4"/>
        <v>0</v>
      </c>
      <c r="AF14">
        <f t="shared" si="5"/>
        <v>0</v>
      </c>
      <c r="AG14">
        <f t="shared" si="6"/>
        <v>0</v>
      </c>
      <c r="AH14" t="str">
        <f>IF(Z14=0,"",RANK(AG14,$AG$13:$AG$16))</f>
        <v/>
      </c>
      <c r="AI14">
        <v>2</v>
      </c>
      <c r="AJ14" t="str">
        <f>IF(Z14=0,"",IF($AH$13=AI14,$Y$13,IF($AH$14=AI14,$Y$14,IF($AH$15=AI14,$Y$15,IF($AH$16=AI14,$Y$16)))))</f>
        <v/>
      </c>
    </row>
    <row r="15" spans="1:36" x14ac:dyDescent="0.25">
      <c r="A15" s="171"/>
      <c r="C15" s="171" t="s">
        <v>71</v>
      </c>
      <c r="D15" s="171">
        <v>1</v>
      </c>
      <c r="E15">
        <v>8</v>
      </c>
      <c r="F15" s="172">
        <f t="shared" si="7"/>
        <v>0.43749999999999994</v>
      </c>
      <c r="G15" s="151">
        <v>2</v>
      </c>
      <c r="H15" s="175" t="str">
        <f>'TAB 24 P+B QUALIF'!C22</f>
        <v>T / 11</v>
      </c>
      <c r="I15" s="183" t="s">
        <v>240</v>
      </c>
      <c r="J15" s="176" t="str">
        <f>'TAB 24 P+B QUALIF'!C23</f>
        <v>T / 14</v>
      </c>
      <c r="K15" s="177">
        <f t="shared" si="0"/>
        <v>0</v>
      </c>
      <c r="L15" s="183" t="s">
        <v>240</v>
      </c>
      <c r="M15" s="191">
        <f t="shared" si="1"/>
        <v>0</v>
      </c>
      <c r="N15" s="194"/>
      <c r="O15" s="195"/>
      <c r="P15" s="194"/>
      <c r="Q15" s="195"/>
      <c r="R15" s="194"/>
      <c r="S15" s="195"/>
      <c r="T15" t="str">
        <f t="shared" si="2"/>
        <v/>
      </c>
      <c r="U15" t="str">
        <f t="shared" si="3"/>
        <v/>
      </c>
      <c r="Y15" s="200" t="str">
        <f>'TAB 24 P+B QUALIF'!C23</f>
        <v>T / 14</v>
      </c>
      <c r="Z15">
        <f>COUNTIF(PLACE1,Y15)*2+COUNTIF(PLACE2,Y15)</f>
        <v>0</v>
      </c>
      <c r="AA15">
        <f>SUMIF(LISTEE1,Y15,(SCEQ1))+SUMIF(LISTEE2,Y15,(SCEQ2))</f>
        <v>0</v>
      </c>
      <c r="AB15">
        <f>SUMIF(LISTEE1,Y15,SCEQ2)+SUMIF(LISTEE2,Y15,SCEQ1)</f>
        <v>0</v>
      </c>
      <c r="AC15">
        <f>(SUMPRODUCT((LISTEE1=Y15)*((S1EQ1)+(S2EQ1)+(S3EQ1))))+(SUMPRODUCT((LISTEE2=Y15)*((S1EQ2)+(S2EQ2)+(S3EQ3))))</f>
        <v>0</v>
      </c>
      <c r="AD15">
        <f>(SUMPRODUCT((LISTEE2=Y15)*((S1EQ1)+(S2EQ1)+(S3EQ1))))+(SUMPRODUCT((LISTEE1=Y15)*((S1EQ2)+(S2EQ2)+(S3EQ3))))</f>
        <v>0</v>
      </c>
      <c r="AE15">
        <f t="shared" si="4"/>
        <v>0</v>
      </c>
      <c r="AF15">
        <f t="shared" si="5"/>
        <v>0</v>
      </c>
      <c r="AG15">
        <f t="shared" si="6"/>
        <v>0</v>
      </c>
      <c r="AH15" t="str">
        <f>IF(Z15=0,"",RANK(AG15,$AG$13:$AG$16))</f>
        <v/>
      </c>
      <c r="AI15">
        <v>3</v>
      </c>
      <c r="AJ15" t="str">
        <f>IF(Z15=0,"",IF($AH$13=AI15,$Y$13,IF($AH$14=AI15,$Y$14,IF($AH$15=AI15,$Y$15,IF($AH$16=AI15,$Y$16)))))</f>
        <v/>
      </c>
    </row>
    <row r="16" spans="1:36" x14ac:dyDescent="0.25">
      <c r="A16" s="171"/>
      <c r="C16" s="171" t="s">
        <v>82</v>
      </c>
      <c r="D16" s="171">
        <v>1</v>
      </c>
      <c r="E16">
        <v>9</v>
      </c>
      <c r="F16" s="172">
        <f t="shared" si="7"/>
        <v>0.45833333333333326</v>
      </c>
      <c r="G16" s="151">
        <v>1</v>
      </c>
      <c r="H16" s="175" t="str">
        <f>'TAB 24 P+B QUALIF'!C29</f>
        <v>T / 10</v>
      </c>
      <c r="I16" s="183" t="s">
        <v>240</v>
      </c>
      <c r="J16" s="176" t="str">
        <f>'TAB 24 P+B QUALIF'!C30</f>
        <v>T / 15</v>
      </c>
      <c r="K16" s="177">
        <f t="shared" si="0"/>
        <v>0</v>
      </c>
      <c r="L16" s="183" t="s">
        <v>240</v>
      </c>
      <c r="M16" s="191">
        <f t="shared" si="1"/>
        <v>0</v>
      </c>
      <c r="N16" s="194"/>
      <c r="O16" s="195"/>
      <c r="P16" s="194"/>
      <c r="Q16" s="195"/>
      <c r="R16" s="194"/>
      <c r="S16" s="195"/>
      <c r="T16" t="str">
        <f t="shared" si="2"/>
        <v/>
      </c>
      <c r="U16" t="str">
        <f t="shared" si="3"/>
        <v/>
      </c>
      <c r="Y16" s="200" t="str">
        <f>'TAB 24 P+B QUALIF'!C24</f>
        <v>T / 23</v>
      </c>
      <c r="Z16">
        <f>COUNTIF(PLACE1,Y16)*2+COUNTIF(PLACE2,Y16)</f>
        <v>0</v>
      </c>
      <c r="AA16">
        <f>SUMIF(LISTEE1,Y16,(SCEQ1))+SUMIF(LISTEE2,Y16,(SCEQ2))</f>
        <v>0</v>
      </c>
      <c r="AB16">
        <f>SUMIF(LISTEE1,Y16,SCEQ2)+SUMIF(LISTEE2,Y16,SCEQ1)</f>
        <v>0</v>
      </c>
      <c r="AC16">
        <f>(SUMPRODUCT((LISTEE1=Y16)*((S1EQ1)+(S2EQ1)+(S3EQ1))))+(SUMPRODUCT((LISTEE2=Y16)*((S1EQ2)+(S2EQ2)+(S3EQ3))))</f>
        <v>0</v>
      </c>
      <c r="AD16">
        <f>(SUMPRODUCT((LISTEE2=Y16)*((S1EQ1)+(S2EQ1)+(S3EQ1))))+(SUMPRODUCT((LISTEE1=Y16)*((S1EQ2)+(S2EQ2)+(S3EQ3))))</f>
        <v>0</v>
      </c>
      <c r="AE16">
        <f t="shared" si="4"/>
        <v>0</v>
      </c>
      <c r="AF16">
        <f t="shared" si="5"/>
        <v>0</v>
      </c>
      <c r="AG16">
        <f t="shared" si="6"/>
        <v>0</v>
      </c>
      <c r="AH16" t="str">
        <f>IF(Z16=0,"",RANK(AG16,$AG$13:$AG$16))</f>
        <v/>
      </c>
      <c r="AI16">
        <v>4</v>
      </c>
      <c r="AJ16" t="str">
        <f>IF(Z16=0,"",IF($AH$13=AI16,$Y$13,IF($AH$14=AI16,$Y$14,IF($AH$15=AI16,$Y$15,IF($AH$16=AI16,$Y$16)))))</f>
        <v/>
      </c>
    </row>
    <row r="17" spans="1:36" x14ac:dyDescent="0.25">
      <c r="A17" s="171"/>
      <c r="C17" s="171" t="s">
        <v>96</v>
      </c>
      <c r="D17" s="171">
        <v>1</v>
      </c>
      <c r="E17">
        <v>10</v>
      </c>
      <c r="F17" s="172">
        <f t="shared" si="7"/>
        <v>0.45833333333333326</v>
      </c>
      <c r="G17" s="151">
        <v>2</v>
      </c>
      <c r="H17" s="175" t="str">
        <f>'TAB 24 P+B QUALIF'!C36</f>
        <v>T / 9</v>
      </c>
      <c r="I17" s="183" t="s">
        <v>240</v>
      </c>
      <c r="J17" s="176" t="str">
        <f>'TAB 24 P+B QUALIF'!C37</f>
        <v>T / 16</v>
      </c>
      <c r="K17" s="177">
        <f t="shared" si="0"/>
        <v>0</v>
      </c>
      <c r="L17" s="183" t="s">
        <v>240</v>
      </c>
      <c r="M17" s="191">
        <f t="shared" si="1"/>
        <v>0</v>
      </c>
      <c r="N17" s="194"/>
      <c r="O17" s="195"/>
      <c r="P17" s="194"/>
      <c r="Q17" s="195"/>
      <c r="R17" s="194"/>
      <c r="S17" s="195"/>
      <c r="T17" t="str">
        <f t="shared" si="2"/>
        <v/>
      </c>
      <c r="U17" t="str">
        <f t="shared" si="3"/>
        <v/>
      </c>
      <c r="Y17" s="200"/>
      <c r="AI17"/>
    </row>
    <row r="18" spans="1:36" x14ac:dyDescent="0.25">
      <c r="A18" s="171"/>
      <c r="C18" s="171" t="s">
        <v>106</v>
      </c>
      <c r="D18" s="171">
        <v>1</v>
      </c>
      <c r="E18">
        <v>11</v>
      </c>
      <c r="F18" s="172">
        <f t="shared" si="7"/>
        <v>0.47916666666666657</v>
      </c>
      <c r="G18" s="151">
        <v>1</v>
      </c>
      <c r="H18" s="175" t="str">
        <f>'TAB 24 P+B QUALIF'!C43</f>
        <v>T / 8</v>
      </c>
      <c r="I18" s="183" t="s">
        <v>240</v>
      </c>
      <c r="J18" s="176" t="str">
        <f>'TAB 24 P+B QUALIF'!C44</f>
        <v>T / 17</v>
      </c>
      <c r="K18" s="177">
        <f t="shared" si="0"/>
        <v>0</v>
      </c>
      <c r="L18" s="183" t="s">
        <v>240</v>
      </c>
      <c r="M18" s="178">
        <f t="shared" si="1"/>
        <v>0</v>
      </c>
      <c r="N18" s="194"/>
      <c r="O18" s="195"/>
      <c r="P18" s="194"/>
      <c r="Q18" s="195"/>
      <c r="R18" s="194"/>
      <c r="S18" s="195"/>
      <c r="T18" t="str">
        <f t="shared" si="2"/>
        <v/>
      </c>
      <c r="U18" t="str">
        <f t="shared" si="3"/>
        <v/>
      </c>
      <c r="Y18" s="99" t="str">
        <f>'TAB 24 P+B QUALIF'!C28</f>
        <v>T / 3</v>
      </c>
      <c r="Z18">
        <f>COUNTIF(PLACE1,Y18)*2+COUNTIF(PLACE2,Y18)</f>
        <v>0</v>
      </c>
      <c r="AA18">
        <f>SUMIF(LISTEE1,Y18,(SCEQ1))+SUMIF(LISTEE2,Y18,(SCEQ2))</f>
        <v>0</v>
      </c>
      <c r="AB18">
        <f>SUMIF(LISTEE1,Y18,SCEQ2)+SUMIF(LISTEE2,Y18,SCEQ1)</f>
        <v>0</v>
      </c>
      <c r="AC18">
        <f>(SUMPRODUCT((LISTEE1=Y18)*((S1EQ1)+(S2EQ1)+(S3EQ1))))+(SUMPRODUCT((LISTEE2=Y18)*((S1EQ2)+(S2EQ2)+(S3EQ3))))</f>
        <v>0</v>
      </c>
      <c r="AD18">
        <f>(SUMPRODUCT((LISTEE2=Y18)*((S1EQ1)+(S2EQ1)+(S3EQ1))))+(SUMPRODUCT((LISTEE1=Y18)*((S1EQ2)+(S2EQ2)+(S3EQ3))))</f>
        <v>0</v>
      </c>
      <c r="AE18">
        <f t="shared" ref="AE18:AE26" si="8">IFERROR(AA18/AB18,0)</f>
        <v>0</v>
      </c>
      <c r="AF18">
        <f t="shared" si="5"/>
        <v>0</v>
      </c>
      <c r="AG18">
        <f>Z18+AE18/100+AF18/100</f>
        <v>0</v>
      </c>
      <c r="AH18" t="str">
        <f>IF(Z18=0,"",RANK(AG18,$AG$18:$AG$21))</f>
        <v/>
      </c>
      <c r="AI18">
        <v>1</v>
      </c>
      <c r="AJ18" t="str">
        <f>IF(Z18=0,"",IF($AH$18=AI18,$Y$18,IF($AH$19=AI18,$Y$19,IF($AH$20=AI18,$Y$20,IF($AH$21=AI18,$Y$21)))))</f>
        <v/>
      </c>
    </row>
    <row r="19" spans="1:36" x14ac:dyDescent="0.25">
      <c r="C19" s="171" t="s">
        <v>117</v>
      </c>
      <c r="D19" s="171">
        <v>1</v>
      </c>
      <c r="E19">
        <v>12</v>
      </c>
      <c r="F19" s="172">
        <f t="shared" si="7"/>
        <v>0.47916666666666657</v>
      </c>
      <c r="G19" s="151">
        <v>2</v>
      </c>
      <c r="H19" s="175" t="str">
        <f>'TAB 24 P+B QUALIF'!C50</f>
        <v>T / 7</v>
      </c>
      <c r="I19" s="183" t="s">
        <v>240</v>
      </c>
      <c r="J19" s="176" t="str">
        <f>'TAB 24 P+B QUALIF'!C51</f>
        <v>T / 18</v>
      </c>
      <c r="K19" s="177">
        <f t="shared" si="0"/>
        <v>0</v>
      </c>
      <c r="L19" s="183" t="s">
        <v>240</v>
      </c>
      <c r="M19" s="178">
        <f t="shared" si="1"/>
        <v>0</v>
      </c>
      <c r="N19" s="194"/>
      <c r="O19" s="195"/>
      <c r="P19" s="194"/>
      <c r="Q19" s="195"/>
      <c r="R19" s="194"/>
      <c r="S19" s="195"/>
      <c r="T19" t="str">
        <f t="shared" si="2"/>
        <v/>
      </c>
      <c r="U19" t="str">
        <f t="shared" si="3"/>
        <v/>
      </c>
      <c r="Y19" s="99" t="str">
        <f>'TAB 24 P+B QUALIF'!C29</f>
        <v>T / 10</v>
      </c>
      <c r="Z19">
        <f>COUNTIF(PLACE1,Y19)*2+COUNTIF(PLACE2,Y19)</f>
        <v>0</v>
      </c>
      <c r="AA19">
        <f>SUMIF(LISTEE1,Y19,(SCEQ1))+SUMIF(LISTEE2,Y19,(SCEQ2))</f>
        <v>0</v>
      </c>
      <c r="AB19">
        <f>SUMIF(LISTEE1,Y19,SCEQ2)+SUMIF(LISTEE2,Y19,SCEQ1)</f>
        <v>0</v>
      </c>
      <c r="AC19">
        <f>(SUMPRODUCT((LISTEE1=Y19)*((S1EQ1)+(S2EQ1)+(S3EQ1))))+(SUMPRODUCT((LISTEE2=Y19)*((S1EQ2)+(S2EQ2)+(S3EQ3))))</f>
        <v>0</v>
      </c>
      <c r="AD19">
        <f>(SUMPRODUCT((LISTEE2=Y19)*((S1EQ1)+(S2EQ1)+(S3EQ1))))+(SUMPRODUCT((LISTEE1=Y19)*((S1EQ2)+(S2EQ2)+(S3EQ3))))</f>
        <v>0</v>
      </c>
      <c r="AE19">
        <f t="shared" si="8"/>
        <v>0</v>
      </c>
      <c r="AF19">
        <f t="shared" si="5"/>
        <v>0</v>
      </c>
      <c r="AG19">
        <f t="shared" ref="AG19:AG26" si="9">Z19+AE19/100+AF19/100</f>
        <v>0</v>
      </c>
      <c r="AH19" t="str">
        <f t="shared" ref="AH19:AH21" si="10">IF(Z19=0,"",RANK(AG19,$AG$18:$AG$21))</f>
        <v/>
      </c>
      <c r="AI19">
        <v>2</v>
      </c>
      <c r="AJ19" t="str">
        <f>IF(Z19=0,"",IF($AH$18=AI19,$Y$18,IF($AH$19=AI19,$Y$19,IF($AH$20=AI19,$Y$20,IF($AH$21=AI19,$Y$21)))))</f>
        <v/>
      </c>
    </row>
    <row r="20" spans="1:36" x14ac:dyDescent="0.25">
      <c r="A20" s="171"/>
      <c r="C20" s="171" t="s">
        <v>61</v>
      </c>
      <c r="D20" s="171">
        <v>1</v>
      </c>
      <c r="E20">
        <v>13</v>
      </c>
      <c r="F20" s="172">
        <f t="shared" si="7"/>
        <v>0.49999999999999989</v>
      </c>
      <c r="G20" s="151">
        <v>1</v>
      </c>
      <c r="H20" s="175" t="str">
        <f>'TAB 24 P+B QUALIF'!C15</f>
        <v>T / 12</v>
      </c>
      <c r="I20" s="183" t="s">
        <v>240</v>
      </c>
      <c r="J20" s="176" t="str">
        <f>'TAB 24 P+B QUALIF'!C17</f>
        <v>T / 24</v>
      </c>
      <c r="K20" s="177">
        <f t="shared" si="0"/>
        <v>0</v>
      </c>
      <c r="L20" s="183" t="s">
        <v>240</v>
      </c>
      <c r="M20" s="178">
        <f t="shared" si="1"/>
        <v>0</v>
      </c>
      <c r="N20" s="194"/>
      <c r="O20" s="195"/>
      <c r="P20" s="194"/>
      <c r="Q20" s="195"/>
      <c r="R20" s="194"/>
      <c r="S20" s="195"/>
      <c r="T20" t="str">
        <f t="shared" si="2"/>
        <v/>
      </c>
      <c r="U20" t="str">
        <f t="shared" si="3"/>
        <v/>
      </c>
      <c r="Y20" s="99" t="str">
        <f>'TAB 24 P+B QUALIF'!C30</f>
        <v>T / 15</v>
      </c>
      <c r="Z20">
        <f>COUNTIF(PLACE1,Y20)*2+COUNTIF(PLACE2,Y20)</f>
        <v>0</v>
      </c>
      <c r="AA20">
        <f>SUMIF(LISTEE1,Y20,(SCEQ1))+SUMIF(LISTEE2,Y20,(SCEQ2))</f>
        <v>0</v>
      </c>
      <c r="AB20">
        <f>SUMIF(LISTEE1,Y20,SCEQ2)+SUMIF(LISTEE2,Y20,SCEQ1)</f>
        <v>0</v>
      </c>
      <c r="AC20">
        <f>(SUMPRODUCT((LISTEE1=Y20)*((S1EQ1)+(S2EQ1)+(S3EQ1))))+(SUMPRODUCT((LISTEE2=Y20)*((S1EQ2)+(S2EQ2)+(S3EQ3))))</f>
        <v>0</v>
      </c>
      <c r="AD20">
        <f>(SUMPRODUCT((LISTEE2=Y20)*((S1EQ1)+(S2EQ1)+(S3EQ1))))+(SUMPRODUCT((LISTEE1=Y20)*((S1EQ2)+(S2EQ2)+(S3EQ3))))</f>
        <v>0</v>
      </c>
      <c r="AE20">
        <f t="shared" si="8"/>
        <v>0</v>
      </c>
      <c r="AF20">
        <f t="shared" si="5"/>
        <v>0</v>
      </c>
      <c r="AG20">
        <f t="shared" si="9"/>
        <v>0</v>
      </c>
      <c r="AH20" t="str">
        <f t="shared" si="10"/>
        <v/>
      </c>
      <c r="AI20">
        <v>3</v>
      </c>
      <c r="AJ20" t="str">
        <f>IF(Z20=0,"",IF($AH$18=AI20,$Y$18,IF($AH$19=AI20,$Y$19,IF($AH$20=AI20,$Y$20,IF($AH$21=AI20,$Y$21)))))</f>
        <v/>
      </c>
    </row>
    <row r="21" spans="1:36" x14ac:dyDescent="0.25">
      <c r="A21" s="171"/>
      <c r="C21" s="171" t="s">
        <v>71</v>
      </c>
      <c r="D21" s="171">
        <v>1</v>
      </c>
      <c r="E21">
        <v>14</v>
      </c>
      <c r="F21" s="172">
        <f t="shared" si="7"/>
        <v>0.49999999999999989</v>
      </c>
      <c r="G21" s="151">
        <v>2</v>
      </c>
      <c r="H21" s="175" t="str">
        <f>'TAB 24 P+B QUALIF'!C22</f>
        <v>T / 11</v>
      </c>
      <c r="I21" s="183" t="s">
        <v>240</v>
      </c>
      <c r="J21" s="176" t="str">
        <f>'TAB 24 P+B QUALIF'!C24</f>
        <v>T / 23</v>
      </c>
      <c r="K21" s="177">
        <f t="shared" si="0"/>
        <v>0</v>
      </c>
      <c r="L21" s="183" t="s">
        <v>240</v>
      </c>
      <c r="M21" s="178">
        <f t="shared" si="1"/>
        <v>0</v>
      </c>
      <c r="N21" s="194"/>
      <c r="O21" s="195"/>
      <c r="P21" s="194"/>
      <c r="Q21" s="195"/>
      <c r="R21" s="194"/>
      <c r="S21" s="195"/>
      <c r="T21" t="str">
        <f t="shared" si="2"/>
        <v/>
      </c>
      <c r="U21" t="str">
        <f t="shared" si="3"/>
        <v/>
      </c>
      <c r="Y21" s="99" t="str">
        <f>'TAB 24 P+B QUALIF'!C31</f>
        <v>T / 22</v>
      </c>
      <c r="Z21">
        <f>COUNTIF(PLACE1,Y21)*2+COUNTIF(PLACE2,Y21)</f>
        <v>0</v>
      </c>
      <c r="AA21">
        <f>SUMIF(LISTEE1,Y21,(SCEQ1))+SUMIF(LISTEE2,Y21,(SCEQ2))</f>
        <v>0</v>
      </c>
      <c r="AB21">
        <f>SUMIF(LISTEE1,Y21,SCEQ2)+SUMIF(LISTEE2,Y21,SCEQ1)</f>
        <v>0</v>
      </c>
      <c r="AC21">
        <f>(SUMPRODUCT((LISTEE1=Y21)*((S1EQ1)+(S2EQ1)+(S3EQ1))))+(SUMPRODUCT((LISTEE2=Y21)*((S1EQ2)+(S2EQ2)+(S3EQ3))))</f>
        <v>0</v>
      </c>
      <c r="AD21">
        <f>(SUMPRODUCT((LISTEE2=Y21)*((S1EQ1)+(S2EQ1)+(S3EQ1))))+(SUMPRODUCT((LISTEE1=Y21)*((S1EQ2)+(S2EQ2)+(S3EQ3))))</f>
        <v>0</v>
      </c>
      <c r="AE21">
        <f t="shared" si="8"/>
        <v>0</v>
      </c>
      <c r="AF21">
        <f t="shared" si="5"/>
        <v>0</v>
      </c>
      <c r="AG21">
        <f>Z21+AE21/100+AF21/100</f>
        <v>0</v>
      </c>
      <c r="AH21" t="str">
        <f t="shared" si="10"/>
        <v/>
      </c>
      <c r="AI21">
        <v>4</v>
      </c>
      <c r="AJ21" t="str">
        <f>IF(Z21=0,"",IF($AH$18=AI21,$Y$18,IF($AH$19=AI21,$Y$19,IF($AH$20=AI21,$Y$20,IF($AH$21=AI21,$Y$21)))))</f>
        <v/>
      </c>
    </row>
    <row r="22" spans="1:36" x14ac:dyDescent="0.25">
      <c r="A22" s="171"/>
      <c r="C22" s="171" t="s">
        <v>82</v>
      </c>
      <c r="D22" s="171">
        <v>1</v>
      </c>
      <c r="E22">
        <v>15</v>
      </c>
      <c r="F22" s="172">
        <f t="shared" si="7"/>
        <v>0.52083333333333326</v>
      </c>
      <c r="G22" s="151">
        <v>1</v>
      </c>
      <c r="H22" s="179" t="str">
        <f>'TAB 24 P+B QUALIF'!C29</f>
        <v>T / 10</v>
      </c>
      <c r="I22" s="183" t="s">
        <v>240</v>
      </c>
      <c r="J22" s="180" t="str">
        <f>'TAB 24 P+B QUALIF'!C31</f>
        <v>T / 22</v>
      </c>
      <c r="K22" s="177">
        <f t="shared" si="0"/>
        <v>0</v>
      </c>
      <c r="L22" s="183" t="s">
        <v>240</v>
      </c>
      <c r="M22" s="178">
        <f t="shared" si="1"/>
        <v>0</v>
      </c>
      <c r="N22" s="194"/>
      <c r="O22" s="195"/>
      <c r="P22" s="194"/>
      <c r="Q22" s="195"/>
      <c r="R22" s="194"/>
      <c r="S22" s="195"/>
      <c r="T22" t="str">
        <f t="shared" si="2"/>
        <v/>
      </c>
      <c r="U22" t="str">
        <f t="shared" si="3"/>
        <v/>
      </c>
      <c r="AI22"/>
    </row>
    <row r="23" spans="1:36" x14ac:dyDescent="0.25">
      <c r="A23" s="171"/>
      <c r="C23" s="171" t="s">
        <v>96</v>
      </c>
      <c r="D23" s="171">
        <v>1</v>
      </c>
      <c r="E23">
        <v>16</v>
      </c>
      <c r="F23" s="172">
        <f t="shared" si="7"/>
        <v>0.52083333333333326</v>
      </c>
      <c r="G23" s="151">
        <v>2</v>
      </c>
      <c r="H23" s="179" t="str">
        <f>'TAB 24 P+B QUALIF'!C36</f>
        <v>T / 9</v>
      </c>
      <c r="I23" s="183" t="s">
        <v>240</v>
      </c>
      <c r="J23" s="180" t="str">
        <f>'TAB 24 P+B QUALIF'!C38</f>
        <v>T / 21</v>
      </c>
      <c r="K23" s="177">
        <f t="shared" si="0"/>
        <v>0</v>
      </c>
      <c r="L23" s="183" t="s">
        <v>240</v>
      </c>
      <c r="M23" s="178">
        <f t="shared" si="1"/>
        <v>0</v>
      </c>
      <c r="N23" s="194"/>
      <c r="O23" s="195"/>
      <c r="P23" s="194"/>
      <c r="Q23" s="195"/>
      <c r="R23" s="194"/>
      <c r="S23" s="195"/>
      <c r="T23" t="str">
        <f t="shared" si="2"/>
        <v/>
      </c>
      <c r="U23" t="str">
        <f t="shared" si="3"/>
        <v/>
      </c>
      <c r="Y23" s="99" t="str">
        <f>'TAB 24 P+B QUALIF'!C35</f>
        <v>T / 4</v>
      </c>
      <c r="Z23">
        <f>COUNTIF(PLACE1,Y23)*2+COUNTIF(PLACE2,Y23)</f>
        <v>0</v>
      </c>
      <c r="AA23">
        <f>SUMIF(LISTEE1,Y23,(SCEQ1))+SUMIF(LISTEE2,Y23,(SCEQ2))</f>
        <v>0</v>
      </c>
      <c r="AB23">
        <f>SUMIF(LISTEE1,Y23,SCEQ2)+SUMIF(LISTEE2,Y23,SCEQ1)</f>
        <v>0</v>
      </c>
      <c r="AC23">
        <f>(SUMPRODUCT((LISTEE1=Y23)*((S1EQ1)+(S2EQ1)+(S3EQ1))))+(SUMPRODUCT((LISTEE2=Y23)*((S1EQ2)+(S2EQ2)+(S3EQ3))))</f>
        <v>0</v>
      </c>
      <c r="AD23">
        <f>(SUMPRODUCT((LISTEE2=Y23)*((S1EQ1)+(S2EQ1)+(S3EQ1))))+(SUMPRODUCT((LISTEE1=Y23)*((S1EQ2)+(S2EQ2)+(S3EQ3))))</f>
        <v>0</v>
      </c>
      <c r="AE23">
        <f t="shared" si="8"/>
        <v>0</v>
      </c>
      <c r="AF23">
        <f t="shared" si="5"/>
        <v>0</v>
      </c>
      <c r="AG23">
        <f t="shared" si="9"/>
        <v>0</v>
      </c>
      <c r="AH23" t="str">
        <f>IF(Z23=0,"",RANK(AG23,$AG$23:$AG$26))</f>
        <v/>
      </c>
      <c r="AI23">
        <v>1</v>
      </c>
      <c r="AJ23" t="str">
        <f>IF(Z23=0,"",IF($AH$23=AI23,$Y$23,IF($AH$24=AI23,$Y$24,IF($AH$25=AI23,$Y$25,IF($AH$26=AI23,$Y$26)))))</f>
        <v/>
      </c>
    </row>
    <row r="24" spans="1:36" x14ac:dyDescent="0.25">
      <c r="A24" s="171"/>
      <c r="C24" s="171" t="s">
        <v>106</v>
      </c>
      <c r="D24" s="171">
        <v>1</v>
      </c>
      <c r="E24">
        <v>17</v>
      </c>
      <c r="F24" s="172">
        <f t="shared" si="7"/>
        <v>0.54166666666666663</v>
      </c>
      <c r="G24" s="151">
        <v>1</v>
      </c>
      <c r="H24" s="179" t="str">
        <f>'TAB 24 P+B QUALIF'!C43</f>
        <v>T / 8</v>
      </c>
      <c r="I24" s="183" t="s">
        <v>240</v>
      </c>
      <c r="J24" s="180" t="str">
        <f>'TAB 24 P+B QUALIF'!C45</f>
        <v>T / 20</v>
      </c>
      <c r="K24" s="177">
        <f t="shared" si="0"/>
        <v>0</v>
      </c>
      <c r="L24" s="183" t="s">
        <v>240</v>
      </c>
      <c r="M24" s="178">
        <f t="shared" si="1"/>
        <v>0</v>
      </c>
      <c r="N24" s="194"/>
      <c r="O24" s="195"/>
      <c r="P24" s="194"/>
      <c r="Q24" s="195"/>
      <c r="R24" s="194"/>
      <c r="S24" s="195"/>
      <c r="T24" t="str">
        <f t="shared" si="2"/>
        <v/>
      </c>
      <c r="U24" t="str">
        <f t="shared" si="3"/>
        <v/>
      </c>
      <c r="Y24" s="99" t="str">
        <f>'TAB 24 P+B QUALIF'!C36</f>
        <v>T / 9</v>
      </c>
      <c r="Z24">
        <f>COUNTIF(PLACE1,Y24)*2+COUNTIF(PLACE2,Y24)</f>
        <v>0</v>
      </c>
      <c r="AA24">
        <f>SUMIF(LISTEE1,Y24,(SCEQ1))+SUMIF(LISTEE2,Y24,(SCEQ2))</f>
        <v>0</v>
      </c>
      <c r="AB24">
        <f>SUMIF(LISTEE1,Y24,SCEQ2)+SUMIF(LISTEE2,Y24,SCEQ1)</f>
        <v>0</v>
      </c>
      <c r="AC24">
        <f>(SUMPRODUCT((LISTEE1=Y24)*((S1EQ1)+(S2EQ1)+(S3EQ1))))+(SUMPRODUCT((LISTEE2=Y24)*((S1EQ2)+(S2EQ2)+(S3EQ3))))</f>
        <v>0</v>
      </c>
      <c r="AD24">
        <f>(SUMPRODUCT((LISTEE2=Y24)*((S1EQ1)+(S2EQ1)+(S3EQ1))))+(SUMPRODUCT((LISTEE1=Y24)*((S1EQ2)+(S2EQ2)+(S3EQ3))))</f>
        <v>0</v>
      </c>
      <c r="AE24">
        <f t="shared" si="8"/>
        <v>0</v>
      </c>
      <c r="AF24">
        <f t="shared" si="5"/>
        <v>0</v>
      </c>
      <c r="AG24">
        <f t="shared" si="9"/>
        <v>0</v>
      </c>
      <c r="AH24" t="str">
        <f t="shared" ref="AH24:AH26" si="11">IF(Z24=0,"",RANK(AG24,$AG$23:$AG$26))</f>
        <v/>
      </c>
      <c r="AI24">
        <v>2</v>
      </c>
      <c r="AJ24" t="str">
        <f t="shared" ref="AJ24:AJ25" si="12">IF(Z24=0,"",IF($AH$23=AI24,$Y$23,IF($AH$24=AI24,$Y$24,IF($AH$25=AI24,$Y$25,IF($AH$26=AI24,$Y$26)))))</f>
        <v/>
      </c>
    </row>
    <row r="25" spans="1:36" x14ac:dyDescent="0.25">
      <c r="C25" s="171" t="s">
        <v>117</v>
      </c>
      <c r="D25" s="171">
        <v>1</v>
      </c>
      <c r="E25">
        <v>18</v>
      </c>
      <c r="F25" s="172">
        <f t="shared" si="7"/>
        <v>0.54166666666666663</v>
      </c>
      <c r="G25" s="151">
        <v>2</v>
      </c>
      <c r="H25" s="179" t="str">
        <f>'TAB 24 P+B QUALIF'!C50</f>
        <v>T / 7</v>
      </c>
      <c r="I25" s="183" t="s">
        <v>240</v>
      </c>
      <c r="J25" s="180" t="str">
        <f>'TAB 24 P+B QUALIF'!C52</f>
        <v>T / 19</v>
      </c>
      <c r="K25" s="177">
        <f t="shared" si="0"/>
        <v>0</v>
      </c>
      <c r="L25" s="183" t="s">
        <v>240</v>
      </c>
      <c r="M25" s="178">
        <f t="shared" si="1"/>
        <v>0</v>
      </c>
      <c r="N25" s="194"/>
      <c r="O25" s="195"/>
      <c r="P25" s="194"/>
      <c r="Q25" s="195"/>
      <c r="R25" s="194"/>
      <c r="S25" s="195"/>
      <c r="T25" t="str">
        <f t="shared" si="2"/>
        <v/>
      </c>
      <c r="U25" t="str">
        <f t="shared" si="3"/>
        <v/>
      </c>
      <c r="Y25" s="99" t="str">
        <f>'TAB 24 P+B QUALIF'!C37</f>
        <v>T / 16</v>
      </c>
      <c r="Z25">
        <f>COUNTIF(PLACE1,Y25)*2+COUNTIF(PLACE2,Y25)</f>
        <v>0</v>
      </c>
      <c r="AA25">
        <f>SUMIF(LISTEE1,Y25,(SCEQ1))+SUMIF(LISTEE2,Y25,(SCEQ2))</f>
        <v>0</v>
      </c>
      <c r="AB25">
        <f>SUMIF(LISTEE1,Y25,SCEQ2)+SUMIF(LISTEE2,Y25,SCEQ1)</f>
        <v>0</v>
      </c>
      <c r="AC25">
        <f>(SUMPRODUCT((LISTEE1=Y25)*((S1EQ1)+(S2EQ1)+(S3EQ1))))+(SUMPRODUCT((LISTEE2=Y25)*((S1EQ2)+(S2EQ2)+(S3EQ3))))</f>
        <v>0</v>
      </c>
      <c r="AD25">
        <f>(SUMPRODUCT((LISTEE2=Y25)*((S1EQ1)+(S2EQ1)+(S3EQ1))))+(SUMPRODUCT((LISTEE1=Y25)*((S1EQ2)+(S2EQ2)+(S3EQ3))))</f>
        <v>0</v>
      </c>
      <c r="AE25">
        <f t="shared" si="8"/>
        <v>0</v>
      </c>
      <c r="AF25">
        <f t="shared" si="5"/>
        <v>0</v>
      </c>
      <c r="AG25">
        <f t="shared" si="9"/>
        <v>0</v>
      </c>
      <c r="AH25" t="str">
        <f t="shared" si="11"/>
        <v/>
      </c>
      <c r="AI25">
        <v>3</v>
      </c>
      <c r="AJ25" t="str">
        <f t="shared" si="12"/>
        <v/>
      </c>
    </row>
    <row r="26" spans="1:36" x14ac:dyDescent="0.25">
      <c r="A26" s="171"/>
      <c r="C26" s="171" t="s">
        <v>61</v>
      </c>
      <c r="D26" s="171">
        <v>1</v>
      </c>
      <c r="E26">
        <v>19</v>
      </c>
      <c r="F26" s="172">
        <f t="shared" si="7"/>
        <v>0.5625</v>
      </c>
      <c r="G26" s="151">
        <v>1</v>
      </c>
      <c r="H26" s="179" t="str">
        <f>'TAB 24 P+B QUALIF'!C14</f>
        <v>T / 1</v>
      </c>
      <c r="I26" s="183" t="s">
        <v>240</v>
      </c>
      <c r="J26" s="180" t="str">
        <f>'TAB 24 P+B QUALIF'!C16</f>
        <v>T / 13</v>
      </c>
      <c r="K26" s="177">
        <f t="shared" si="0"/>
        <v>0</v>
      </c>
      <c r="L26" s="183" t="s">
        <v>240</v>
      </c>
      <c r="M26" s="178">
        <f t="shared" si="1"/>
        <v>0</v>
      </c>
      <c r="N26" s="194"/>
      <c r="O26" s="195"/>
      <c r="P26" s="194"/>
      <c r="Q26" s="195"/>
      <c r="R26" s="194"/>
      <c r="S26" s="195"/>
      <c r="T26" t="str">
        <f t="shared" si="2"/>
        <v/>
      </c>
      <c r="U26" t="str">
        <f t="shared" si="3"/>
        <v/>
      </c>
      <c r="Y26" s="99" t="str">
        <f>'TAB 24 P+B QUALIF'!C38</f>
        <v>T / 21</v>
      </c>
      <c r="Z26">
        <f>COUNTIF(PLACE1,Y26)*2+COUNTIF(PLACE2,Y26)</f>
        <v>0</v>
      </c>
      <c r="AA26">
        <f>SUMIF(LISTEE1,Y26,(SCEQ1))+SUMIF(LISTEE2,Y26,(SCEQ2))</f>
        <v>0</v>
      </c>
      <c r="AB26">
        <f>SUMIF(LISTEE1,Y26,SCEQ2)+SUMIF(LISTEE2,Y26,SCEQ1)</f>
        <v>0</v>
      </c>
      <c r="AC26">
        <f>(SUMPRODUCT((LISTEE1=Y26)*((S1EQ1)+(S2EQ1)+(S3EQ1))))+(SUMPRODUCT((LISTEE2=Y26)*((S1EQ2)+(S2EQ2)+(S3EQ3))))</f>
        <v>0</v>
      </c>
      <c r="AD26">
        <f>(SUMPRODUCT((LISTEE2=Y26)*((S1EQ1)+(S2EQ1)+(S3EQ1))))+(SUMPRODUCT((LISTEE1=Y26)*((S1EQ2)+(S2EQ2)+(S3EQ3))))</f>
        <v>0</v>
      </c>
      <c r="AE26">
        <f t="shared" si="8"/>
        <v>0</v>
      </c>
      <c r="AF26">
        <f t="shared" si="5"/>
        <v>0</v>
      </c>
      <c r="AG26">
        <f t="shared" si="9"/>
        <v>0</v>
      </c>
      <c r="AH26" t="str">
        <f t="shared" si="11"/>
        <v/>
      </c>
      <c r="AI26" s="173">
        <v>4</v>
      </c>
      <c r="AJ26" t="str">
        <f>IF(Z26=0,"",IF($AH$23=AI26,$Y$23,IF($AH$24=AI26,$Y$24,IF($AH$25=AI26,$Y$25,IF($AH$26=AI26,$Y$26)))))</f>
        <v/>
      </c>
    </row>
    <row r="27" spans="1:36" x14ac:dyDescent="0.25">
      <c r="A27" s="171"/>
      <c r="C27" s="171" t="s">
        <v>71</v>
      </c>
      <c r="D27" s="171">
        <v>1</v>
      </c>
      <c r="E27">
        <v>20</v>
      </c>
      <c r="F27" s="172">
        <f t="shared" si="7"/>
        <v>0.5625</v>
      </c>
      <c r="G27" s="151">
        <v>2</v>
      </c>
      <c r="H27" s="179" t="str">
        <f>'TAB 24 P+B QUALIF'!C21</f>
        <v>T / 2</v>
      </c>
      <c r="I27" s="183" t="s">
        <v>240</v>
      </c>
      <c r="J27" s="180" t="str">
        <f>'TAB 24 P+B QUALIF'!C23</f>
        <v>T / 14</v>
      </c>
      <c r="K27" s="177">
        <f t="shared" si="0"/>
        <v>0</v>
      </c>
      <c r="L27" s="183" t="s">
        <v>240</v>
      </c>
      <c r="M27" s="178">
        <f t="shared" si="1"/>
        <v>0</v>
      </c>
      <c r="N27" s="194"/>
      <c r="O27" s="195"/>
      <c r="P27" s="194"/>
      <c r="Q27" s="195"/>
      <c r="R27" s="194"/>
      <c r="S27" s="195"/>
      <c r="T27" t="str">
        <f t="shared" si="2"/>
        <v/>
      </c>
      <c r="U27" t="str">
        <f t="shared" si="3"/>
        <v/>
      </c>
    </row>
    <row r="28" spans="1:36" x14ac:dyDescent="0.25">
      <c r="A28" s="171"/>
      <c r="C28" s="171" t="s">
        <v>82</v>
      </c>
      <c r="D28" s="171">
        <v>1</v>
      </c>
      <c r="E28">
        <v>21</v>
      </c>
      <c r="F28" s="172">
        <f t="shared" si="7"/>
        <v>0.58333333333333337</v>
      </c>
      <c r="G28" s="151">
        <v>1</v>
      </c>
      <c r="H28" s="179" t="str">
        <f>'TAB 24 P+B QUALIF'!C28</f>
        <v>T / 3</v>
      </c>
      <c r="I28" s="183" t="s">
        <v>240</v>
      </c>
      <c r="J28" s="180" t="str">
        <f>'TAB 24 P+B QUALIF'!C30</f>
        <v>T / 15</v>
      </c>
      <c r="K28" s="177">
        <f t="shared" si="0"/>
        <v>0</v>
      </c>
      <c r="L28" s="183" t="s">
        <v>240</v>
      </c>
      <c r="M28" s="178">
        <f t="shared" si="1"/>
        <v>0</v>
      </c>
      <c r="N28" s="194"/>
      <c r="O28" s="195"/>
      <c r="P28" s="194"/>
      <c r="Q28" s="195"/>
      <c r="R28" s="194"/>
      <c r="S28" s="195"/>
      <c r="T28" t="str">
        <f t="shared" si="2"/>
        <v/>
      </c>
      <c r="U28" t="str">
        <f t="shared" si="3"/>
        <v/>
      </c>
      <c r="Y28" s="99" t="str">
        <f>'TAB 24 P+B QUALIF'!C42</f>
        <v>T / 5</v>
      </c>
      <c r="Z28">
        <f>COUNTIF(PLACE1,Y28)*2+COUNTIF(PLACE2,Y28)</f>
        <v>0</v>
      </c>
      <c r="AA28">
        <f>SUMIF(LISTEE1,Y28,(SCEQ1))+SUMIF(LISTEE2,Y28,(SCEQ2))</f>
        <v>0</v>
      </c>
      <c r="AB28">
        <f>SUMIF(LISTEE1,Y28,SCEQ2)+SUMIF(LISTEE2,Y28,SCEQ1)</f>
        <v>0</v>
      </c>
      <c r="AC28">
        <f>(SUMPRODUCT((LISTEE1=Y28)*((S1EQ1)+(S2EQ1)+(S3EQ1))))+(SUMPRODUCT((LISTEE2=Y28)*((S1EQ2)+(S2EQ2)+(S3EQ3))))</f>
        <v>0</v>
      </c>
      <c r="AD28">
        <f>(SUMPRODUCT((LISTEE2=Y28)*((S1EQ1)+(S2EQ1)+(S3EQ1))))+(SUMPRODUCT((LISTEE1=Y28)*((S1EQ2)+(S2EQ2)+(S3EQ3))))</f>
        <v>0</v>
      </c>
      <c r="AE28">
        <f>IFERROR(AA28/AB28,0)</f>
        <v>0</v>
      </c>
      <c r="AF28">
        <f t="shared" si="5"/>
        <v>0</v>
      </c>
      <c r="AG28">
        <f>Z28+AE28/100+AF28/100</f>
        <v>0</v>
      </c>
      <c r="AH28" t="str">
        <f>IF(Z28=0,"",RANK(AG28,$AG$28:$AG$31))</f>
        <v/>
      </c>
      <c r="AI28" s="173">
        <v>1</v>
      </c>
      <c r="AJ28" t="str">
        <f>IF(Z28=0,"",IF($AH$28=AI28,$Y$28,IF($AH$29=AI28,$Y$29,IF($AH$30=AI28,$Y$30,IF($AH$31=AI28,$Y$31)))))</f>
        <v/>
      </c>
    </row>
    <row r="29" spans="1:36" x14ac:dyDescent="0.25">
      <c r="A29" s="171"/>
      <c r="C29" s="171" t="s">
        <v>96</v>
      </c>
      <c r="D29" s="171">
        <v>1</v>
      </c>
      <c r="E29">
        <v>22</v>
      </c>
      <c r="F29" s="172">
        <f t="shared" si="7"/>
        <v>0.58333333333333337</v>
      </c>
      <c r="G29" s="151">
        <v>2</v>
      </c>
      <c r="H29" s="179" t="str">
        <f>'TAB 24 P+B QUALIF'!C35</f>
        <v>T / 4</v>
      </c>
      <c r="I29" s="183" t="s">
        <v>240</v>
      </c>
      <c r="J29" s="180" t="str">
        <f>'TAB 24 P+B QUALIF'!C37</f>
        <v>T / 16</v>
      </c>
      <c r="K29" s="177">
        <f t="shared" si="0"/>
        <v>0</v>
      </c>
      <c r="L29" s="183" t="s">
        <v>240</v>
      </c>
      <c r="M29" s="178">
        <f t="shared" si="1"/>
        <v>0</v>
      </c>
      <c r="N29" s="194"/>
      <c r="O29" s="195"/>
      <c r="P29" s="194"/>
      <c r="Q29" s="195"/>
      <c r="R29" s="194"/>
      <c r="S29" s="195"/>
      <c r="T29" t="str">
        <f t="shared" si="2"/>
        <v/>
      </c>
      <c r="U29" t="str">
        <f t="shared" si="3"/>
        <v/>
      </c>
      <c r="Y29" s="99" t="str">
        <f>'TAB 24 P+B QUALIF'!C43</f>
        <v>T / 8</v>
      </c>
      <c r="Z29">
        <f>COUNTIF(PLACE1,Y29)*2+COUNTIF(PLACE2,Y29)</f>
        <v>0</v>
      </c>
      <c r="AA29">
        <f>SUMIF(LISTEE1,Y29,(SCEQ1))+SUMIF(LISTEE2,Y29,(SCEQ2))</f>
        <v>0</v>
      </c>
      <c r="AB29">
        <f>SUMIF(LISTEE1,Y29,SCEQ2)+SUMIF(LISTEE2,Y29,SCEQ1)</f>
        <v>0</v>
      </c>
      <c r="AC29">
        <f>(SUMPRODUCT((LISTEE1=Y29)*((S1EQ1)+(S2EQ1)+(S3EQ1))))+(SUMPRODUCT((LISTEE2=Y29)*((S1EQ2)+(S2EQ2)+(S3EQ3))))</f>
        <v>0</v>
      </c>
      <c r="AD29">
        <f>(SUMPRODUCT((LISTEE2=Y29)*((S1EQ1)+(S2EQ1)+(S3EQ1))))+(SUMPRODUCT((LISTEE1=Y29)*((S1EQ2)+(S2EQ2)+(S3EQ3))))</f>
        <v>0</v>
      </c>
      <c r="AE29">
        <f t="shared" ref="AE29:AE31" si="13">IFERROR(AA29/AB29,0)</f>
        <v>0</v>
      </c>
      <c r="AF29">
        <f t="shared" si="5"/>
        <v>0</v>
      </c>
      <c r="AG29">
        <f t="shared" ref="AG29:AG31" si="14">Z29+AE29/100+AF29/100</f>
        <v>0</v>
      </c>
      <c r="AH29" t="str">
        <f t="shared" ref="AH29:AH31" si="15">IF(Z29=0,"",RANK(AG29,$AG$28:$AG$31))</f>
        <v/>
      </c>
      <c r="AI29" s="173">
        <v>2</v>
      </c>
      <c r="AJ29" t="str">
        <f>IF(Z29=0,"",IF($AH$28=AI29,$Y$28,IF($AH$29=AI29,$Y$29,IF($AH$30=AI29,$Y$30,IF($AH$31=AI29,$Y$31)))))</f>
        <v/>
      </c>
    </row>
    <row r="30" spans="1:36" x14ac:dyDescent="0.25">
      <c r="A30" s="171"/>
      <c r="C30" s="171" t="s">
        <v>106</v>
      </c>
      <c r="D30" s="171">
        <v>1</v>
      </c>
      <c r="E30">
        <v>23</v>
      </c>
      <c r="F30" s="172">
        <f t="shared" si="7"/>
        <v>0.60416666666666674</v>
      </c>
      <c r="G30" s="151">
        <v>1</v>
      </c>
      <c r="H30" s="179" t="str">
        <f>'TAB 24 P+B QUALIF'!C42</f>
        <v>T / 5</v>
      </c>
      <c r="I30" s="183" t="s">
        <v>240</v>
      </c>
      <c r="J30" s="180" t="str">
        <f>'TAB 24 P+B QUALIF'!C44</f>
        <v>T / 17</v>
      </c>
      <c r="K30" s="177">
        <f t="shared" si="0"/>
        <v>0</v>
      </c>
      <c r="L30" s="183" t="s">
        <v>240</v>
      </c>
      <c r="M30" s="178">
        <f t="shared" si="1"/>
        <v>0</v>
      </c>
      <c r="N30" s="194"/>
      <c r="O30" s="195"/>
      <c r="P30" s="194"/>
      <c r="Q30" s="195"/>
      <c r="R30" s="194"/>
      <c r="S30" s="195"/>
      <c r="T30" t="str">
        <f t="shared" si="2"/>
        <v/>
      </c>
      <c r="U30" t="str">
        <f t="shared" si="3"/>
        <v/>
      </c>
      <c r="Y30" s="99" t="str">
        <f>'TAB 24 P+B QUALIF'!C44</f>
        <v>T / 17</v>
      </c>
      <c r="Z30">
        <f>COUNTIF(PLACE1,Y30)*2+COUNTIF(PLACE2,Y30)</f>
        <v>0</v>
      </c>
      <c r="AA30">
        <f>SUMIF(LISTEE1,Y30,(SCEQ1))+SUMIF(LISTEE2,Y30,(SCEQ2))</f>
        <v>0</v>
      </c>
      <c r="AB30">
        <f>SUMIF(LISTEE1,Y30,SCEQ2)+SUMIF(LISTEE2,Y30,SCEQ1)</f>
        <v>0</v>
      </c>
      <c r="AC30">
        <f>(SUMPRODUCT((LISTEE1=Y30)*((S1EQ1)+(S2EQ1)+(S3EQ1))))+(SUMPRODUCT((LISTEE2=Y30)*((S1EQ2)+(S2EQ2)+(S3EQ3))))</f>
        <v>0</v>
      </c>
      <c r="AD30">
        <f>(SUMPRODUCT((LISTEE2=Y30)*((S1EQ1)+(S2EQ1)+(S3EQ1))))+(SUMPRODUCT((LISTEE1=Y30)*((S1EQ2)+(S2EQ2)+(S3EQ3))))</f>
        <v>0</v>
      </c>
      <c r="AE30">
        <f t="shared" si="13"/>
        <v>0</v>
      </c>
      <c r="AF30">
        <f t="shared" si="5"/>
        <v>0</v>
      </c>
      <c r="AG30">
        <f t="shared" si="14"/>
        <v>0</v>
      </c>
      <c r="AH30" t="str">
        <f t="shared" si="15"/>
        <v/>
      </c>
      <c r="AI30" s="173">
        <v>3</v>
      </c>
      <c r="AJ30" t="str">
        <f t="shared" ref="AJ30" si="16">IF(Z30=0,"",IF($AH$28=AI30,$Y$28,IF($AH$29=AI30,$Y$29,IF($AH$30=AI30,$Y$30,IF($AH$31=AI30,$Y$31)))))</f>
        <v/>
      </c>
    </row>
    <row r="31" spans="1:36" x14ac:dyDescent="0.25">
      <c r="C31" s="171" t="s">
        <v>117</v>
      </c>
      <c r="D31" s="171">
        <v>1</v>
      </c>
      <c r="E31">
        <v>24</v>
      </c>
      <c r="F31" s="172">
        <f t="shared" si="7"/>
        <v>0.60416666666666674</v>
      </c>
      <c r="G31" s="151">
        <v>2</v>
      </c>
      <c r="H31" s="179" t="str">
        <f>'TAB 24 P+B QUALIF'!C49</f>
        <v>T / 6</v>
      </c>
      <c r="I31" s="183" t="s">
        <v>240</v>
      </c>
      <c r="J31" s="180" t="str">
        <f>'TAB 24 P+B QUALIF'!C51</f>
        <v>T / 18</v>
      </c>
      <c r="K31" s="177">
        <f t="shared" si="0"/>
        <v>0</v>
      </c>
      <c r="L31" s="183" t="s">
        <v>240</v>
      </c>
      <c r="M31" s="178">
        <f t="shared" si="1"/>
        <v>0</v>
      </c>
      <c r="N31" s="194"/>
      <c r="O31" s="195"/>
      <c r="P31" s="194"/>
      <c r="Q31" s="195"/>
      <c r="R31" s="194"/>
      <c r="S31" s="195"/>
      <c r="T31" t="str">
        <f>IF(K31=M31,"",IF(K31&gt;M31,H31,J31))</f>
        <v/>
      </c>
      <c r="U31" t="str">
        <f t="shared" si="3"/>
        <v/>
      </c>
      <c r="Y31" s="99" t="str">
        <f>'TAB 24 P+B QUALIF'!C45</f>
        <v>T / 20</v>
      </c>
      <c r="Z31">
        <f>COUNTIF(PLACE1,Y31)*2+COUNTIF(PLACE2,Y31)</f>
        <v>0</v>
      </c>
      <c r="AA31">
        <f>SUMIF(LISTEE1,Y31,(SCEQ1))+SUMIF(LISTEE2,Y31,(SCEQ2))</f>
        <v>0</v>
      </c>
      <c r="AB31">
        <f>SUMIF(LISTEE1,Y31,SCEQ2)+SUMIF(LISTEE2,Y31,SCEQ1)</f>
        <v>0</v>
      </c>
      <c r="AC31">
        <f>(SUMPRODUCT((LISTEE1=Y31)*((S1EQ1)+(S2EQ1)+(S3EQ1))))+(SUMPRODUCT((LISTEE2=Y31)*((S1EQ2)+(S2EQ2)+(S3EQ3))))</f>
        <v>0</v>
      </c>
      <c r="AD31">
        <f>(SUMPRODUCT((LISTEE2=Y31)*((S1EQ1)+(S2EQ1)+(S3EQ1))))+(SUMPRODUCT((LISTEE1=Y31)*((S1EQ2)+(S2EQ2)+(S3EQ3))))</f>
        <v>0</v>
      </c>
      <c r="AE31">
        <f t="shared" si="13"/>
        <v>0</v>
      </c>
      <c r="AF31">
        <f t="shared" si="5"/>
        <v>0</v>
      </c>
      <c r="AG31">
        <f t="shared" si="14"/>
        <v>0</v>
      </c>
      <c r="AH31" t="str">
        <f t="shared" si="15"/>
        <v/>
      </c>
      <c r="AI31" s="173">
        <v>4</v>
      </c>
      <c r="AJ31" t="str">
        <f>IF(Z31=0,"",IF($AH$28=AI31,$Y$28,IF($AH$29=AI31,$Y$29,IF($AH$30=AI31,$Y$30,IF($AH$31=AI31,$Y$31)))))</f>
        <v/>
      </c>
    </row>
    <row r="32" spans="1:36" x14ac:dyDescent="0.25">
      <c r="A32" s="171"/>
      <c r="C32" s="171" t="s">
        <v>61</v>
      </c>
      <c r="D32" s="171">
        <v>1</v>
      </c>
      <c r="E32">
        <v>25</v>
      </c>
      <c r="F32" s="172">
        <f t="shared" si="7"/>
        <v>0.62500000000000011</v>
      </c>
      <c r="G32" s="151">
        <v>1</v>
      </c>
      <c r="H32" s="179" t="str">
        <f>'TAB 24 P+B QUALIF'!C16</f>
        <v>T / 13</v>
      </c>
      <c r="I32" s="183" t="s">
        <v>240</v>
      </c>
      <c r="J32" s="180" t="str">
        <f>'TAB 24 P+B QUALIF'!C17</f>
        <v>T / 24</v>
      </c>
      <c r="K32" s="177">
        <f t="shared" si="0"/>
        <v>0</v>
      </c>
      <c r="L32" s="183" t="s">
        <v>240</v>
      </c>
      <c r="M32" s="178">
        <f t="shared" si="1"/>
        <v>0</v>
      </c>
      <c r="N32" s="194"/>
      <c r="O32" s="195"/>
      <c r="P32" s="194"/>
      <c r="Q32" s="195"/>
      <c r="R32" s="194"/>
      <c r="S32" s="195"/>
      <c r="T32" t="str">
        <f>IF(K32=M32,"",IF(K32&gt;M32,H32,J32))</f>
        <v/>
      </c>
      <c r="U32" t="str">
        <f t="shared" si="3"/>
        <v/>
      </c>
    </row>
    <row r="33" spans="1:36" x14ac:dyDescent="0.25">
      <c r="A33" s="171"/>
      <c r="C33" s="171" t="s">
        <v>71</v>
      </c>
      <c r="D33" s="171">
        <v>1</v>
      </c>
      <c r="E33">
        <v>26</v>
      </c>
      <c r="F33" s="172">
        <f t="shared" si="7"/>
        <v>0.62500000000000011</v>
      </c>
      <c r="G33" s="151">
        <v>2</v>
      </c>
      <c r="H33" s="179" t="str">
        <f>'TAB 24 P+B QUALIF'!C23</f>
        <v>T / 14</v>
      </c>
      <c r="I33" s="183" t="s">
        <v>240</v>
      </c>
      <c r="J33" s="176" t="str">
        <f>'TAB 24 P+B QUALIF'!C24</f>
        <v>T / 23</v>
      </c>
      <c r="K33" s="177">
        <f t="shared" si="0"/>
        <v>0</v>
      </c>
      <c r="L33" s="183" t="s">
        <v>240</v>
      </c>
      <c r="M33" s="178">
        <f t="shared" si="1"/>
        <v>0</v>
      </c>
      <c r="N33" s="194"/>
      <c r="O33" s="195"/>
      <c r="P33" s="194"/>
      <c r="Q33" s="195"/>
      <c r="R33" s="194"/>
      <c r="S33" s="195"/>
      <c r="T33" t="str">
        <f t="shared" ref="T33:T49" si="17">IF(K33=M33,"",IF(K33&gt;M33,H33,J33))</f>
        <v/>
      </c>
      <c r="U33" t="str">
        <f t="shared" si="3"/>
        <v/>
      </c>
      <c r="Y33" s="99" t="str">
        <f>'TAB 24 P+B QUALIF'!C49</f>
        <v>T / 6</v>
      </c>
      <c r="Z33">
        <f>COUNTIF(PLACE1,Y33)*2+COUNTIF(PLACE2,Y33)</f>
        <v>0</v>
      </c>
      <c r="AA33">
        <f>SUMIF(LISTEE1,Y33,(SCEQ1))+SUMIF(LISTEE2,Y33,(SCEQ2))</f>
        <v>0</v>
      </c>
      <c r="AB33">
        <f>SUMIF(LISTEE1,Y33,SCEQ2)+SUMIF(LISTEE2,Y33,SCEQ1)</f>
        <v>0</v>
      </c>
      <c r="AC33">
        <f>(SUMPRODUCT((LISTEE1=Y33)*((S1EQ1)+(S2EQ1)+(S3EQ1))))+(SUMPRODUCT((LISTEE2=Y33)*((S1EQ2)+(S2EQ2)+(S3EQ3))))</f>
        <v>0</v>
      </c>
      <c r="AD33">
        <f>(SUMPRODUCT((LISTEE2=Y33)*((S1EQ1)+(S2EQ1)+(S3EQ1))))+(SUMPRODUCT((LISTEE1=Y33)*((S1EQ2)+(S2EQ2)+(S3EQ3))))</f>
        <v>0</v>
      </c>
      <c r="AE33">
        <f>IFERROR(AA33/AB33,0)</f>
        <v>0</v>
      </c>
      <c r="AF33">
        <f t="shared" si="5"/>
        <v>0</v>
      </c>
      <c r="AG33">
        <f>Z33+AE33/100+AF33/100</f>
        <v>0</v>
      </c>
      <c r="AH33" t="str">
        <f>IF(Z33=0,"",RANK(AG33,$AG$33:$AG$36))</f>
        <v/>
      </c>
      <c r="AI33" s="173">
        <v>1</v>
      </c>
      <c r="AJ33" t="str">
        <f>IF(Z33=0,"",IF($AH$33=AI33,$Y$33,IF($AH$34=AI33,$Y$34,IF($AH$35=AI33,$Y$35,IF($AH$36=AI33,$Y$36)))))</f>
        <v/>
      </c>
    </row>
    <row r="34" spans="1:36" x14ac:dyDescent="0.25">
      <c r="A34" s="171"/>
      <c r="C34" s="171" t="s">
        <v>82</v>
      </c>
      <c r="D34" s="171">
        <v>1</v>
      </c>
      <c r="E34">
        <v>27</v>
      </c>
      <c r="F34" s="172">
        <f t="shared" si="7"/>
        <v>0.64583333333333348</v>
      </c>
      <c r="G34" s="151">
        <v>1</v>
      </c>
      <c r="H34" s="179" t="str">
        <f>'TAB 24 P+B QUALIF'!C30</f>
        <v>T / 15</v>
      </c>
      <c r="I34" s="183" t="s">
        <v>240</v>
      </c>
      <c r="J34" s="176" t="str">
        <f>'TAB 24 P+B QUALIF'!C31</f>
        <v>T / 22</v>
      </c>
      <c r="K34" s="177">
        <f t="shared" si="0"/>
        <v>0</v>
      </c>
      <c r="L34" s="183" t="s">
        <v>240</v>
      </c>
      <c r="M34" s="178">
        <f t="shared" si="1"/>
        <v>0</v>
      </c>
      <c r="N34" s="194"/>
      <c r="O34" s="195"/>
      <c r="P34" s="194"/>
      <c r="Q34" s="195"/>
      <c r="R34" s="194"/>
      <c r="S34" s="195"/>
      <c r="T34" t="str">
        <f t="shared" si="17"/>
        <v/>
      </c>
      <c r="U34" t="str">
        <f t="shared" si="3"/>
        <v/>
      </c>
      <c r="Y34" s="99" t="str">
        <f>'TAB 24 P+B QUALIF'!C50</f>
        <v>T / 7</v>
      </c>
      <c r="Z34">
        <f>COUNTIF(PLACE1,Y34)*2+COUNTIF(PLACE2,Y34)</f>
        <v>0</v>
      </c>
      <c r="AA34">
        <f>SUMIF(LISTEE1,Y34,(SCEQ1))+SUMIF(LISTEE2,Y34,(SCEQ2))</f>
        <v>0</v>
      </c>
      <c r="AB34">
        <f>SUMIF(LISTEE1,Y34,SCEQ2)+SUMIF(LISTEE2,Y34,SCEQ1)</f>
        <v>0</v>
      </c>
      <c r="AC34">
        <f>(SUMPRODUCT((LISTEE1=Y34)*((S1EQ1)+(S2EQ1)+(S3EQ1))))+(SUMPRODUCT((LISTEE2=Y34)*((S1EQ2)+(S2EQ2)+(S3EQ3))))</f>
        <v>0</v>
      </c>
      <c r="AD34">
        <f>(SUMPRODUCT((LISTEE2=Y34)*((S1EQ1)+(S2EQ1)+(S3EQ1))))+(SUMPRODUCT((LISTEE1=Y34)*((S1EQ2)+(S2EQ2)+(S3EQ3))))</f>
        <v>0</v>
      </c>
      <c r="AE34">
        <f t="shared" ref="AE34:AE36" si="18">IFERROR(AA34/AB34,0)</f>
        <v>0</v>
      </c>
      <c r="AF34">
        <f t="shared" si="5"/>
        <v>0</v>
      </c>
      <c r="AG34">
        <f t="shared" ref="AG34:AG36" si="19">Z34+AE34/100+AF34/100</f>
        <v>0</v>
      </c>
      <c r="AH34" t="str">
        <f t="shared" ref="AH34:AH36" si="20">IF(Z34=0,"",RANK(AG34,$AG$33:$AG$36))</f>
        <v/>
      </c>
      <c r="AI34" s="173">
        <v>2</v>
      </c>
      <c r="AJ34" t="str">
        <f t="shared" ref="AJ34:AJ35" si="21">IF(Z34=0,"",IF($AH$33=AI34,$Y$33,IF($AH$34=AI34,$Y$34,IF($AH$35=AI34,$Y$35,IF($AH$36=AI34,$Y$36)))))</f>
        <v/>
      </c>
    </row>
    <row r="35" spans="1:36" x14ac:dyDescent="0.25">
      <c r="A35" s="171"/>
      <c r="C35" s="171" t="s">
        <v>96</v>
      </c>
      <c r="D35" s="171">
        <v>1</v>
      </c>
      <c r="E35">
        <v>28</v>
      </c>
      <c r="F35" s="172">
        <f t="shared" si="7"/>
        <v>0.64583333333333348</v>
      </c>
      <c r="G35" s="151">
        <v>2</v>
      </c>
      <c r="H35" s="179" t="str">
        <f>'TAB 24 P+B QUALIF'!C37</f>
        <v>T / 16</v>
      </c>
      <c r="I35" s="183" t="s">
        <v>240</v>
      </c>
      <c r="J35" s="180" t="str">
        <f>'TAB 24 P+B QUALIF'!C38</f>
        <v>T / 21</v>
      </c>
      <c r="K35" s="177">
        <f t="shared" si="0"/>
        <v>0</v>
      </c>
      <c r="L35" s="183" t="s">
        <v>240</v>
      </c>
      <c r="M35" s="178">
        <f t="shared" si="1"/>
        <v>0</v>
      </c>
      <c r="N35" s="194"/>
      <c r="O35" s="195"/>
      <c r="P35" s="194"/>
      <c r="Q35" s="195"/>
      <c r="R35" s="194"/>
      <c r="S35" s="195"/>
      <c r="T35" t="str">
        <f t="shared" si="17"/>
        <v/>
      </c>
      <c r="U35" t="str">
        <f t="shared" si="3"/>
        <v/>
      </c>
      <c r="Y35" s="99" t="str">
        <f>'TAB 24 P+B QUALIF'!C51</f>
        <v>T / 18</v>
      </c>
      <c r="Z35">
        <f>COUNTIF(PLACE1,Y35)*2+COUNTIF(PLACE2,Y35)</f>
        <v>0</v>
      </c>
      <c r="AA35">
        <f>SUMIF(LISTEE1,Y35,(SCEQ1))+SUMIF(LISTEE2,Y35,(SCEQ2))</f>
        <v>0</v>
      </c>
      <c r="AB35">
        <f>SUMIF(LISTEE1,Y35,SCEQ2)+SUMIF(LISTEE2,Y35,SCEQ1)</f>
        <v>0</v>
      </c>
      <c r="AC35">
        <f>(SUMPRODUCT((LISTEE1=Y35)*((S1EQ1)+(S2EQ1)+(S3EQ1))))+(SUMPRODUCT((LISTEE2=Y35)*((S1EQ2)+(S2EQ2)+(S3EQ3))))</f>
        <v>0</v>
      </c>
      <c r="AD35">
        <f>(SUMPRODUCT((LISTEE2=Y35)*((S1EQ1)+(S2EQ1)+(S3EQ1))))+(SUMPRODUCT((LISTEE1=Y35)*((S1EQ2)+(S2EQ2)+(S3EQ3))))</f>
        <v>0</v>
      </c>
      <c r="AE35">
        <f t="shared" si="18"/>
        <v>0</v>
      </c>
      <c r="AF35">
        <f t="shared" si="5"/>
        <v>0</v>
      </c>
      <c r="AG35">
        <f t="shared" si="19"/>
        <v>0</v>
      </c>
      <c r="AH35" t="str">
        <f t="shared" si="20"/>
        <v/>
      </c>
      <c r="AI35" s="173">
        <v>3</v>
      </c>
      <c r="AJ35" t="str">
        <f t="shared" si="21"/>
        <v/>
      </c>
    </row>
    <row r="36" spans="1:36" x14ac:dyDescent="0.25">
      <c r="A36" s="171"/>
      <c r="C36" s="171" t="s">
        <v>106</v>
      </c>
      <c r="D36" s="171">
        <v>1</v>
      </c>
      <c r="E36">
        <v>29</v>
      </c>
      <c r="F36" s="172">
        <f t="shared" si="7"/>
        <v>0.66666666666666685</v>
      </c>
      <c r="G36" s="151">
        <v>1</v>
      </c>
      <c r="H36" s="179" t="str">
        <f>'TAB 24 P+B QUALIF'!C44</f>
        <v>T / 17</v>
      </c>
      <c r="I36" s="183" t="s">
        <v>240</v>
      </c>
      <c r="J36" s="180" t="str">
        <f>'TAB 24 P+B QUALIF'!C45</f>
        <v>T / 20</v>
      </c>
      <c r="K36" s="177">
        <f t="shared" si="0"/>
        <v>0</v>
      </c>
      <c r="L36" s="183" t="s">
        <v>240</v>
      </c>
      <c r="M36" s="178">
        <f t="shared" si="1"/>
        <v>0</v>
      </c>
      <c r="N36" s="194"/>
      <c r="O36" s="195"/>
      <c r="P36" s="194"/>
      <c r="Q36" s="195"/>
      <c r="R36" s="194"/>
      <c r="S36" s="195"/>
      <c r="T36" t="str">
        <f t="shared" si="17"/>
        <v/>
      </c>
      <c r="U36" t="str">
        <f t="shared" si="3"/>
        <v/>
      </c>
      <c r="Y36" s="99" t="str">
        <f>'TAB 24 P+B QUALIF'!C52</f>
        <v>T / 19</v>
      </c>
      <c r="Z36">
        <f>COUNTIF(PLACE1,Y36)*2+COUNTIF(PLACE2,Y36)</f>
        <v>0</v>
      </c>
      <c r="AA36">
        <f>SUMIF(LISTEE1,Y36,(SCEQ1))+SUMIF(LISTEE2,Y36,(SCEQ2))</f>
        <v>0</v>
      </c>
      <c r="AB36">
        <f>SUMIF(LISTEE1,Y36,SCEQ2)+SUMIF(LISTEE2,Y36,SCEQ1)</f>
        <v>0</v>
      </c>
      <c r="AC36">
        <f>(SUMPRODUCT((LISTEE1=Y36)*((S1EQ1)+(S2EQ1)+(S3EQ1))))+(SUMPRODUCT((LISTEE2=Y36)*((S1EQ2)+(S2EQ2)+(S3EQ3))))</f>
        <v>0</v>
      </c>
      <c r="AD36">
        <f>(SUMPRODUCT((LISTEE2=Y36)*((S1EQ1)+(S2EQ1)+(S3EQ1))))+(SUMPRODUCT((LISTEE1=Y36)*((S1EQ2)+(S2EQ2)+(S3EQ3))))</f>
        <v>0</v>
      </c>
      <c r="AE36">
        <f t="shared" si="18"/>
        <v>0</v>
      </c>
      <c r="AF36">
        <f t="shared" si="5"/>
        <v>0</v>
      </c>
      <c r="AG36">
        <f t="shared" si="19"/>
        <v>0</v>
      </c>
      <c r="AH36" t="str">
        <f t="shared" si="20"/>
        <v/>
      </c>
      <c r="AI36" s="173">
        <v>4</v>
      </c>
      <c r="AJ36" t="str">
        <f>IF(Z36=0,"",IF($AH$33=AI36,$Y$33,IF($AH$34=AI36,$Y$34,IF($AH$35=AI36,$Y$35,IF($AH$36=AI36,$Y$36)))))</f>
        <v/>
      </c>
    </row>
    <row r="37" spans="1:36" x14ac:dyDescent="0.25">
      <c r="C37" s="171" t="s">
        <v>117</v>
      </c>
      <c r="D37" s="171">
        <v>1</v>
      </c>
      <c r="E37">
        <v>30</v>
      </c>
      <c r="F37" s="172">
        <f t="shared" si="7"/>
        <v>0.66666666666666685</v>
      </c>
      <c r="G37" s="151">
        <v>2</v>
      </c>
      <c r="H37" s="179" t="str">
        <f>'TAB 24 P+B QUALIF'!C51</f>
        <v>T / 18</v>
      </c>
      <c r="I37" s="183" t="s">
        <v>240</v>
      </c>
      <c r="J37" s="180" t="str">
        <f>'TAB 24 P+B QUALIF'!C52</f>
        <v>T / 19</v>
      </c>
      <c r="K37" s="177">
        <f t="shared" si="0"/>
        <v>0</v>
      </c>
      <c r="L37" s="183" t="s">
        <v>240</v>
      </c>
      <c r="M37" s="178">
        <f t="shared" si="1"/>
        <v>0</v>
      </c>
      <c r="N37" s="194"/>
      <c r="O37" s="195"/>
      <c r="P37" s="194"/>
      <c r="Q37" s="195"/>
      <c r="R37" s="194"/>
      <c r="S37" s="195"/>
      <c r="T37" t="str">
        <f t="shared" si="17"/>
        <v/>
      </c>
      <c r="U37" t="str">
        <f t="shared" si="3"/>
        <v/>
      </c>
    </row>
    <row r="38" spans="1:36" x14ac:dyDescent="0.25">
      <c r="A38" s="171"/>
      <c r="C38" s="171" t="s">
        <v>61</v>
      </c>
      <c r="D38" s="171">
        <v>1</v>
      </c>
      <c r="E38">
        <v>31</v>
      </c>
      <c r="F38" s="172">
        <f t="shared" si="7"/>
        <v>0.68750000000000022</v>
      </c>
      <c r="G38" s="151">
        <v>1</v>
      </c>
      <c r="H38" s="179" t="str">
        <f>'TAB 24 P+B QUALIF'!C14</f>
        <v>T / 1</v>
      </c>
      <c r="I38" s="183" t="s">
        <v>240</v>
      </c>
      <c r="J38" s="176" t="str">
        <f>'TAB 24 P+B QUALIF'!C15</f>
        <v>T / 12</v>
      </c>
      <c r="K38" s="177">
        <f t="shared" si="0"/>
        <v>0</v>
      </c>
      <c r="L38" s="183" t="s">
        <v>240</v>
      </c>
      <c r="M38" s="178">
        <f t="shared" si="1"/>
        <v>0</v>
      </c>
      <c r="N38" s="194"/>
      <c r="O38" s="195"/>
      <c r="P38" s="194"/>
      <c r="Q38" s="195"/>
      <c r="R38" s="194"/>
      <c r="S38" s="195"/>
      <c r="T38" t="str">
        <f t="shared" si="17"/>
        <v/>
      </c>
      <c r="U38" t="str">
        <f t="shared" si="3"/>
        <v/>
      </c>
    </row>
    <row r="39" spans="1:36" x14ac:dyDescent="0.25">
      <c r="A39" s="171"/>
      <c r="C39" s="171" t="s">
        <v>71</v>
      </c>
      <c r="D39" s="171">
        <v>1</v>
      </c>
      <c r="E39">
        <v>32</v>
      </c>
      <c r="F39" s="172">
        <f t="shared" si="7"/>
        <v>0.68750000000000022</v>
      </c>
      <c r="G39" s="151">
        <v>2</v>
      </c>
      <c r="H39" s="179" t="str">
        <f>'TAB 24 P+B QUALIF'!C21</f>
        <v>T / 2</v>
      </c>
      <c r="I39" s="183" t="s">
        <v>240</v>
      </c>
      <c r="J39" s="176" t="str">
        <f>'TAB 24 P+B QUALIF'!C22</f>
        <v>T / 11</v>
      </c>
      <c r="K39" s="177">
        <f t="shared" si="0"/>
        <v>0</v>
      </c>
      <c r="L39" s="183" t="s">
        <v>240</v>
      </c>
      <c r="M39" s="178">
        <f t="shared" si="1"/>
        <v>0</v>
      </c>
      <c r="N39" s="194"/>
      <c r="O39" s="195"/>
      <c r="P39" s="194"/>
      <c r="Q39" s="195"/>
      <c r="R39" s="194"/>
      <c r="S39" s="195"/>
      <c r="T39" t="str">
        <f t="shared" si="17"/>
        <v/>
      </c>
      <c r="U39" t="str">
        <f t="shared" si="3"/>
        <v/>
      </c>
    </row>
    <row r="40" spans="1:36" x14ac:dyDescent="0.25">
      <c r="A40" s="171"/>
      <c r="C40" s="171" t="s">
        <v>82</v>
      </c>
      <c r="D40" s="171">
        <v>1</v>
      </c>
      <c r="E40">
        <v>33</v>
      </c>
      <c r="F40" s="172">
        <f t="shared" si="7"/>
        <v>0.70833333333333359</v>
      </c>
      <c r="G40" s="151">
        <v>1</v>
      </c>
      <c r="H40" s="179" t="str">
        <f>'TAB 24 P+B QUALIF'!C28</f>
        <v>T / 3</v>
      </c>
      <c r="I40" s="183" t="s">
        <v>240</v>
      </c>
      <c r="J40" s="176" t="str">
        <f>'TAB 24 P+B QUALIF'!C29</f>
        <v>T / 10</v>
      </c>
      <c r="K40" s="177">
        <f t="shared" si="0"/>
        <v>0</v>
      </c>
      <c r="L40" s="183" t="s">
        <v>240</v>
      </c>
      <c r="M40" s="178">
        <f t="shared" si="1"/>
        <v>0</v>
      </c>
      <c r="N40" s="194"/>
      <c r="O40" s="195"/>
      <c r="P40" s="194"/>
      <c r="Q40" s="195"/>
      <c r="R40" s="194"/>
      <c r="S40" s="195"/>
      <c r="T40" t="str">
        <f t="shared" si="17"/>
        <v/>
      </c>
      <c r="U40" t="str">
        <f t="shared" si="3"/>
        <v/>
      </c>
    </row>
    <row r="41" spans="1:36" x14ac:dyDescent="0.25">
      <c r="A41" s="171"/>
      <c r="C41" s="171" t="s">
        <v>96</v>
      </c>
      <c r="D41" s="171">
        <v>1</v>
      </c>
      <c r="E41">
        <v>34</v>
      </c>
      <c r="F41" s="172">
        <f>F40+$B$4</f>
        <v>0.72916666666666696</v>
      </c>
      <c r="G41" s="151">
        <v>2</v>
      </c>
      <c r="H41" s="179" t="str">
        <f>'TAB 24 P+B QUALIF'!C35</f>
        <v>T / 4</v>
      </c>
      <c r="I41" s="183" t="s">
        <v>240</v>
      </c>
      <c r="J41" s="176" t="str">
        <f>'TAB 24 P+B QUALIF'!C36</f>
        <v>T / 9</v>
      </c>
      <c r="K41" s="177">
        <f t="shared" si="0"/>
        <v>0</v>
      </c>
      <c r="L41" s="183" t="s">
        <v>240</v>
      </c>
      <c r="M41" s="178">
        <f t="shared" si="1"/>
        <v>0</v>
      </c>
      <c r="N41" s="194"/>
      <c r="O41" s="195"/>
      <c r="P41" s="194"/>
      <c r="Q41" s="195"/>
      <c r="R41" s="194"/>
      <c r="S41" s="195"/>
      <c r="T41" t="str">
        <f t="shared" si="17"/>
        <v/>
      </c>
      <c r="U41" t="str">
        <f t="shared" si="3"/>
        <v/>
      </c>
    </row>
    <row r="42" spans="1:36" x14ac:dyDescent="0.25">
      <c r="A42" s="171"/>
      <c r="C42" s="171" t="s">
        <v>106</v>
      </c>
      <c r="D42" s="171">
        <v>1</v>
      </c>
      <c r="E42">
        <v>35</v>
      </c>
      <c r="F42" s="172">
        <f>F41+$B$4</f>
        <v>0.75000000000000033</v>
      </c>
      <c r="G42" s="151">
        <v>1</v>
      </c>
      <c r="H42" s="179" t="str">
        <f>'TAB 24 P+B QUALIF'!C42</f>
        <v>T / 5</v>
      </c>
      <c r="I42" s="183" t="s">
        <v>240</v>
      </c>
      <c r="J42" s="176" t="str">
        <f>'TAB 24 P+B QUALIF'!C43</f>
        <v>T / 8</v>
      </c>
      <c r="K42" s="177">
        <f t="shared" si="0"/>
        <v>0</v>
      </c>
      <c r="L42" s="183" t="s">
        <v>240</v>
      </c>
      <c r="M42" s="178">
        <f t="shared" si="1"/>
        <v>0</v>
      </c>
      <c r="N42" s="194"/>
      <c r="O42" s="195"/>
      <c r="P42" s="194"/>
      <c r="Q42" s="195"/>
      <c r="R42" s="194"/>
      <c r="S42" s="195"/>
      <c r="T42" t="str">
        <f t="shared" si="17"/>
        <v/>
      </c>
      <c r="U42" t="str">
        <f t="shared" si="3"/>
        <v/>
      </c>
    </row>
    <row r="43" spans="1:36" ht="15.75" thickBot="1" x14ac:dyDescent="0.3">
      <c r="C43" s="171" t="s">
        <v>117</v>
      </c>
      <c r="D43" s="171">
        <v>1</v>
      </c>
      <c r="E43">
        <v>36</v>
      </c>
      <c r="F43" s="172">
        <f>F42+$B$4</f>
        <v>0.7708333333333337</v>
      </c>
      <c r="G43" s="151">
        <v>2</v>
      </c>
      <c r="H43" s="179" t="str">
        <f>'TAB 24 P+B QUALIF'!C49</f>
        <v>T / 6</v>
      </c>
      <c r="I43" s="183" t="s">
        <v>240</v>
      </c>
      <c r="J43" s="176" t="str">
        <f>'TAB 24 P+B QUALIF'!C50</f>
        <v>T / 7</v>
      </c>
      <c r="K43" s="177">
        <f t="shared" si="0"/>
        <v>0</v>
      </c>
      <c r="L43" s="183" t="s">
        <v>240</v>
      </c>
      <c r="M43" s="178">
        <f t="shared" si="1"/>
        <v>0</v>
      </c>
      <c r="N43" s="194"/>
      <c r="O43" s="195"/>
      <c r="P43" s="194"/>
      <c r="Q43" s="195"/>
      <c r="R43" s="194"/>
      <c r="S43" s="195"/>
      <c r="T43" t="str">
        <f t="shared" si="17"/>
        <v/>
      </c>
      <c r="U43" t="str">
        <f t="shared" si="3"/>
        <v/>
      </c>
    </row>
    <row r="44" spans="1:36" ht="15.75" thickBot="1" x14ac:dyDescent="0.3">
      <c r="C44" s="181" t="s">
        <v>241</v>
      </c>
      <c r="E44">
        <v>37</v>
      </c>
      <c r="F44" s="182">
        <f>B5</f>
        <v>0.375</v>
      </c>
      <c r="H44" s="179" t="str">
        <f>AJ9</f>
        <v/>
      </c>
      <c r="I44" s="183" t="s">
        <v>240</v>
      </c>
      <c r="J44" s="208" t="str">
        <f>AJ34</f>
        <v/>
      </c>
      <c r="K44" s="177">
        <f t="shared" si="0"/>
        <v>0</v>
      </c>
      <c r="L44" s="183" t="s">
        <v>240</v>
      </c>
      <c r="M44" s="178">
        <f t="shared" si="1"/>
        <v>0</v>
      </c>
      <c r="N44" s="194"/>
      <c r="O44" s="195"/>
      <c r="P44" s="194"/>
      <c r="Q44" s="195"/>
      <c r="R44" s="194"/>
      <c r="S44" s="195"/>
      <c r="T44" t="str">
        <f t="shared" si="17"/>
        <v/>
      </c>
      <c r="U44" t="str">
        <f t="shared" si="3"/>
        <v/>
      </c>
    </row>
    <row r="45" spans="1:36" ht="15.75" thickBot="1" x14ac:dyDescent="0.3">
      <c r="C45" s="181" t="s">
        <v>241</v>
      </c>
      <c r="E45">
        <v>38</v>
      </c>
      <c r="F45" s="182">
        <f>B5</f>
        <v>0.375</v>
      </c>
      <c r="H45" s="179" t="str">
        <f>AJ14</f>
        <v/>
      </c>
      <c r="I45" s="183" t="s">
        <v>240</v>
      </c>
      <c r="J45" s="208" t="str">
        <f>AJ23</f>
        <v/>
      </c>
      <c r="K45" s="177">
        <f t="shared" si="0"/>
        <v>0</v>
      </c>
      <c r="L45" s="183" t="s">
        <v>240</v>
      </c>
      <c r="M45" s="178">
        <f t="shared" si="1"/>
        <v>0</v>
      </c>
      <c r="N45" s="194"/>
      <c r="O45" s="195"/>
      <c r="P45" s="194"/>
      <c r="Q45" s="195"/>
      <c r="R45" s="194"/>
      <c r="S45" s="195"/>
      <c r="T45" t="str">
        <f t="shared" si="17"/>
        <v/>
      </c>
      <c r="U45" t="str">
        <f t="shared" si="3"/>
        <v/>
      </c>
    </row>
    <row r="46" spans="1:36" ht="15.75" thickBot="1" x14ac:dyDescent="0.3">
      <c r="C46" s="181" t="s">
        <v>241</v>
      </c>
      <c r="E46">
        <v>39</v>
      </c>
      <c r="F46" s="182">
        <f>F44+B4</f>
        <v>0.39583333333333331</v>
      </c>
      <c r="H46" s="179" t="str">
        <f>AJ19</f>
        <v/>
      </c>
      <c r="I46" s="183" t="s">
        <v>240</v>
      </c>
      <c r="J46" s="208" t="str">
        <f>AJ28</f>
        <v/>
      </c>
      <c r="K46" s="177">
        <f t="shared" si="0"/>
        <v>0</v>
      </c>
      <c r="L46" s="183" t="s">
        <v>240</v>
      </c>
      <c r="M46" s="178">
        <f t="shared" si="1"/>
        <v>0</v>
      </c>
      <c r="N46" s="194"/>
      <c r="O46" s="195"/>
      <c r="P46" s="194"/>
      <c r="Q46" s="195"/>
      <c r="R46" s="194"/>
      <c r="S46" s="195"/>
      <c r="T46" t="str">
        <f t="shared" si="17"/>
        <v/>
      </c>
      <c r="U46" t="str">
        <f t="shared" si="3"/>
        <v/>
      </c>
    </row>
    <row r="47" spans="1:36" ht="15.75" thickBot="1" x14ac:dyDescent="0.3">
      <c r="C47" s="181" t="s">
        <v>241</v>
      </c>
      <c r="E47">
        <v>40</v>
      </c>
      <c r="F47" s="182">
        <f>F45+B4</f>
        <v>0.39583333333333331</v>
      </c>
      <c r="H47" s="179" t="str">
        <f>AJ24</f>
        <v/>
      </c>
      <c r="I47" s="183" t="s">
        <v>240</v>
      </c>
      <c r="J47" s="208" t="str">
        <f>AJ19</f>
        <v/>
      </c>
      <c r="K47" s="177">
        <f t="shared" si="0"/>
        <v>0</v>
      </c>
      <c r="L47" s="183" t="s">
        <v>240</v>
      </c>
      <c r="M47" s="178">
        <f t="shared" si="1"/>
        <v>0</v>
      </c>
      <c r="N47" s="194"/>
      <c r="O47" s="195"/>
      <c r="P47" s="194"/>
      <c r="Q47" s="195"/>
      <c r="R47" s="194"/>
      <c r="S47" s="195"/>
      <c r="T47" t="str">
        <f t="shared" si="17"/>
        <v/>
      </c>
      <c r="U47" t="str">
        <f t="shared" si="3"/>
        <v/>
      </c>
    </row>
    <row r="48" spans="1:36" ht="15.75" thickBot="1" x14ac:dyDescent="0.3">
      <c r="C48" s="181" t="s">
        <v>241</v>
      </c>
      <c r="E48">
        <v>41</v>
      </c>
      <c r="F48" s="182">
        <f>F46+B4</f>
        <v>0.41666666666666663</v>
      </c>
      <c r="H48" s="179" t="str">
        <f>AJ29</f>
        <v/>
      </c>
      <c r="I48" s="183" t="s">
        <v>240</v>
      </c>
      <c r="J48" s="208" t="str">
        <f>AJ9</f>
        <v/>
      </c>
      <c r="K48" s="177">
        <f t="shared" si="0"/>
        <v>0</v>
      </c>
      <c r="L48" s="183" t="s">
        <v>240</v>
      </c>
      <c r="M48" s="178">
        <f t="shared" si="1"/>
        <v>0</v>
      </c>
      <c r="N48" s="194"/>
      <c r="O48" s="195"/>
      <c r="P48" s="194"/>
      <c r="Q48" s="195"/>
      <c r="R48" s="194"/>
      <c r="S48" s="195"/>
      <c r="T48" t="str">
        <f t="shared" si="17"/>
        <v/>
      </c>
      <c r="U48" t="str">
        <f t="shared" si="3"/>
        <v/>
      </c>
    </row>
    <row r="49" spans="3:21" ht="15.75" thickBot="1" x14ac:dyDescent="0.3">
      <c r="C49" s="181" t="s">
        <v>241</v>
      </c>
      <c r="E49">
        <v>42</v>
      </c>
      <c r="F49" s="182">
        <f>F46+B4</f>
        <v>0.41666666666666663</v>
      </c>
      <c r="H49" s="179" t="str">
        <f>AJ34</f>
        <v/>
      </c>
      <c r="I49" s="183" t="s">
        <v>240</v>
      </c>
      <c r="J49" s="208" t="str">
        <f>AJ14</f>
        <v/>
      </c>
      <c r="K49" s="177">
        <f t="shared" si="0"/>
        <v>0</v>
      </c>
      <c r="L49" s="183" t="s">
        <v>240</v>
      </c>
      <c r="M49" s="178">
        <f t="shared" si="1"/>
        <v>0</v>
      </c>
      <c r="N49" s="194"/>
      <c r="O49" s="195"/>
      <c r="P49" s="194"/>
      <c r="Q49" s="195"/>
      <c r="R49" s="194"/>
      <c r="S49" s="195"/>
      <c r="T49" t="str">
        <f t="shared" si="17"/>
        <v/>
      </c>
      <c r="U49" t="str">
        <f t="shared" si="3"/>
        <v/>
      </c>
    </row>
  </sheetData>
  <sheetProtection password="E69A" sheet="1" objects="1" scenarios="1" selectLockedCells="1"/>
  <dataValidations count="1">
    <dataValidation allowBlank="1" showInputMessage="1" showErrorMessage="1" promptTitle="TIRAGE AU SORT" prompt="Copier-coller l'équipe tirée au sort" sqref="J44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Q70"/>
  <sheetViews>
    <sheetView zoomScale="70" zoomScaleNormal="70" workbookViewId="0">
      <selection activeCell="O18" sqref="O18"/>
    </sheetView>
  </sheetViews>
  <sheetFormatPr baseColWidth="10" defaultRowHeight="15" x14ac:dyDescent="0.25"/>
  <cols>
    <col min="1" max="1" width="11.42578125" style="90"/>
    <col min="3" max="3" width="33.5703125" customWidth="1"/>
    <col min="4" max="4" width="13.28515625" style="127" customWidth="1"/>
    <col min="5" max="5" width="6.140625" style="91" bestFit="1" customWidth="1"/>
    <col min="6" max="6" width="33.85546875" style="92" customWidth="1"/>
    <col min="8" max="8" width="34" customWidth="1"/>
    <col min="9" max="9" width="11.42578125" style="93"/>
    <col min="10" max="10" width="8" customWidth="1"/>
    <col min="11" max="11" width="34.42578125" customWidth="1"/>
    <col min="12" max="12" width="8.42578125" style="147" customWidth="1"/>
    <col min="13" max="13" width="24.85546875" customWidth="1"/>
    <col min="14" max="14" width="10.140625" customWidth="1"/>
    <col min="15" max="15" width="17.140625" customWidth="1"/>
    <col min="16" max="16" width="7.85546875" customWidth="1"/>
    <col min="17" max="17" width="18.140625" customWidth="1"/>
    <col min="18" max="20" width="17.140625" customWidth="1"/>
    <col min="21" max="21" width="3.28515625" bestFit="1" customWidth="1"/>
    <col min="22" max="22" width="2.7109375" bestFit="1" customWidth="1"/>
    <col min="23" max="23" width="2.28515625" bestFit="1" customWidth="1"/>
    <col min="24" max="24" width="3.7109375" bestFit="1" customWidth="1"/>
    <col min="25" max="25" width="2.28515625" bestFit="1" customWidth="1"/>
    <col min="26" max="26" width="5.42578125" bestFit="1" customWidth="1"/>
  </cols>
  <sheetData>
    <row r="1" spans="1:17" ht="15.75" thickBot="1" x14ac:dyDescent="0.3">
      <c r="F1" s="238" t="str">
        <f>IF('LISTE ENGAGES'!R3="",'LISTE ENGAGES'!Q3,'LISTE ENGAGES'!R3)</f>
        <v>APPELATION TOURNOI</v>
      </c>
      <c r="G1" s="238"/>
      <c r="H1" s="238"/>
      <c r="I1" s="238"/>
      <c r="J1" s="238"/>
      <c r="K1" s="238"/>
      <c r="L1" s="238"/>
      <c r="M1" s="238"/>
      <c r="N1" s="239" t="str">
        <f>IF('LISTE ENGAGES'!R10="",'LISTE ENGAGES'!Q10,'LISTE ENGAGES'!R10)</f>
        <v>ORGANISATEUR</v>
      </c>
      <c r="O1" s="240"/>
    </row>
    <row r="2" spans="1:17" ht="15.75" thickBot="1" x14ac:dyDescent="0.3">
      <c r="F2" s="238"/>
      <c r="G2" s="238"/>
      <c r="H2" s="238"/>
      <c r="I2" s="238"/>
      <c r="J2" s="238"/>
      <c r="K2" s="238"/>
      <c r="L2" s="238"/>
      <c r="M2" s="238"/>
      <c r="N2" s="241"/>
      <c r="O2" s="242"/>
    </row>
    <row r="3" spans="1:17" ht="15.75" thickBot="1" x14ac:dyDescent="0.3">
      <c r="F3" s="238"/>
      <c r="G3" s="238"/>
      <c r="H3" s="238"/>
      <c r="I3" s="238"/>
      <c r="J3" s="238"/>
      <c r="K3" s="238"/>
      <c r="L3" s="238"/>
      <c r="M3" s="238"/>
      <c r="N3" s="241"/>
      <c r="O3" s="242"/>
    </row>
    <row r="4" spans="1:17" ht="19.5" thickBot="1" x14ac:dyDescent="0.35">
      <c r="F4" s="246" t="str">
        <f>IF('LISTE ENGAGES'!R4="",'LISTE ENGAGES'!Q4,'LISTE ENGAGES'!R4)</f>
        <v>LIEU</v>
      </c>
      <c r="G4" s="246"/>
      <c r="H4" s="246"/>
      <c r="I4" s="246"/>
      <c r="J4" s="247" t="str">
        <f>IF('LISTE ENGAGES'!R6="","DATE",CONCATENATE('LISTE ENGAGES'!R7,"-",'LISTE ENGAGES'!R8,"/",'LISTE ENGAGES'!R6))</f>
        <v>DATE</v>
      </c>
      <c r="K4" s="247"/>
      <c r="L4" s="247" t="str">
        <f>IF('LISTE ENGAGES'!R9="",'LISTE ENGAGES'!Q9,'LISTE ENGAGES'!R9)</f>
        <v>GENRE</v>
      </c>
      <c r="M4" s="247"/>
      <c r="N4" s="243"/>
      <c r="O4" s="242"/>
    </row>
    <row r="5" spans="1:17" ht="16.5" thickBot="1" x14ac:dyDescent="0.3">
      <c r="F5" s="248" t="str">
        <f>IF('LISTE ENGAGES'!R5="",'LISTE ENGAGES'!Q5,'LISTE ENGAGES'!R5)</f>
        <v>TYPE</v>
      </c>
      <c r="G5" s="249"/>
      <c r="H5" s="249"/>
      <c r="I5" s="249"/>
      <c r="J5" s="249"/>
      <c r="K5" s="249"/>
      <c r="L5" s="249"/>
      <c r="M5" s="250"/>
      <c r="N5" s="243"/>
      <c r="O5" s="242"/>
    </row>
    <row r="6" spans="1:17" ht="15.75" thickBot="1" x14ac:dyDescent="0.3">
      <c r="F6" s="251" t="s">
        <v>50</v>
      </c>
      <c r="G6" s="251"/>
      <c r="H6" s="251"/>
      <c r="I6" s="251"/>
      <c r="J6" s="251"/>
      <c r="K6" s="251"/>
      <c r="L6" s="251"/>
      <c r="M6" s="251"/>
      <c r="N6" s="244"/>
      <c r="O6" s="245"/>
    </row>
    <row r="9" spans="1:17" ht="15.75" thickBot="1" x14ac:dyDescent="0.3"/>
    <row r="10" spans="1:17" ht="15.75" thickBot="1" x14ac:dyDescent="0.3">
      <c r="C10" s="94" t="s">
        <v>51</v>
      </c>
      <c r="F10" s="94" t="s">
        <v>52</v>
      </c>
      <c r="H10" s="94" t="s">
        <v>53</v>
      </c>
      <c r="J10" s="95"/>
      <c r="K10" s="94" t="s">
        <v>173</v>
      </c>
      <c r="L10" s="146"/>
      <c r="Q10" s="99"/>
    </row>
    <row r="11" spans="1:17" x14ac:dyDescent="0.25">
      <c r="Q11" s="99"/>
    </row>
    <row r="12" spans="1:17" ht="15.75" thickBot="1" x14ac:dyDescent="0.3">
      <c r="C12" s="96"/>
      <c r="D12" s="56"/>
      <c r="Q12" s="99"/>
    </row>
    <row r="13" spans="1:17" ht="15.75" thickBot="1" x14ac:dyDescent="0.3">
      <c r="C13" s="97"/>
      <c r="D13" s="143" t="str">
        <f>CONCATENATE(B14,"/",B17)</f>
        <v>T1/T24</v>
      </c>
      <c r="E13" s="98" t="s">
        <v>57</v>
      </c>
      <c r="F13" s="99" t="str">
        <f>IF('SCORE 24 QUALIF'!K8='SCORE 24 QUALIF'!M8,"",CONCATENATE('SCORE 24 QUALIF'!K8," / ",'SCORE 24 QUALIF'!M8,"   (",'SCORE 24 QUALIF'!N8," : ",'SCORE 24 QUALIF'!O8,")"," (",'SCORE 24 QUALIF'!P8," : ",'SCORE 24 QUALIF'!Q8,")"," (",'SCORE 24 QUALIF'!R8," : ",'SCORE 24 QUALIF'!S8,")"))</f>
        <v/>
      </c>
      <c r="G13">
        <v>1</v>
      </c>
      <c r="H13" s="100" t="str">
        <f>'SCORE 24 QUALIF'!AJ8</f>
        <v/>
      </c>
      <c r="I13" s="93" t="s">
        <v>174</v>
      </c>
      <c r="J13" s="104"/>
      <c r="K13" t="str">
        <f>IF('SCORE 24 QUALIF'!AJ9="","2A",'SCORE 24 QUALIF'!AJ9)</f>
        <v>2A</v>
      </c>
      <c r="L13" s="148"/>
      <c r="Q13" s="99"/>
    </row>
    <row r="14" spans="1:17" ht="15.75" thickBot="1" x14ac:dyDescent="0.3">
      <c r="A14" s="101"/>
      <c r="B14" s="99" t="s">
        <v>58</v>
      </c>
      <c r="C14" s="102" t="str">
        <f>CONCATENATE('EMARG M Tableau QUALIF'!C9," / ",'EMARG M Tableau QUALIF'!E9)</f>
        <v>T / 1</v>
      </c>
      <c r="D14" s="143" t="str">
        <f>CONCATENATE(B15,"/",B16)</f>
        <v>T12/T13</v>
      </c>
      <c r="E14" s="98" t="s">
        <v>92</v>
      </c>
      <c r="F14" s="99" t="str">
        <f>IF('SCORE 24 QUALIF'!K14='SCORE 24 QUALIF'!M14,"",CONCATENATE('SCORE 24 QUALIF'!K14," / ",'SCORE 24 QUALIF'!M14,"   (",'SCORE 24 QUALIF'!N14," : ",'SCORE 24 QUALIF'!O14,")"," (",'SCORE 24 QUALIF'!P14," : ",'SCORE 24 QUALIF'!Q14,")"," (",'SCORE 24 QUALIF'!R14," : ",'SCORE 24 QUALIF'!S14,")"))</f>
        <v/>
      </c>
      <c r="G14">
        <v>2</v>
      </c>
      <c r="H14" s="100" t="str">
        <f>'SCORE 24 QUALIF'!AJ9</f>
        <v/>
      </c>
      <c r="J14" s="104"/>
      <c r="K14" s="103"/>
      <c r="L14" s="146"/>
      <c r="M14" s="121" t="str">
        <f>'SCORE 24 QUALIF'!T44</f>
        <v/>
      </c>
    </row>
    <row r="15" spans="1:17" ht="15.75" thickBot="1" x14ac:dyDescent="0.3">
      <c r="A15" s="101" t="s">
        <v>61</v>
      </c>
      <c r="B15" s="99" t="s">
        <v>107</v>
      </c>
      <c r="C15" s="102" t="str">
        <f>CONCATENATE('EMARG M Tableau QUALIF'!C20," / ",'EMARG M Tableau QUALIF'!E20)</f>
        <v>T / 12</v>
      </c>
      <c r="D15" s="143" t="str">
        <f>CONCATENATE(B15,"/",B17)</f>
        <v>T12/T24</v>
      </c>
      <c r="E15" s="98" t="s">
        <v>122</v>
      </c>
      <c r="F15" s="99" t="str">
        <f>IF('SCORE 24 QUALIF'!K20='SCORE 24 QUALIF'!M20,"",CONCATENATE('SCORE 24 QUALIF'!K20," / ",'SCORE 24 QUALIF'!M20,"   (",'SCORE 24 QUALIF'!N20," : ",'SCORE 24 QUALIF'!O20,")"," (",'SCORE 24 QUALIF'!P20," : ",'SCORE 24 QUALIF'!Q20,")"," (",'SCORE 24 QUALIF'!R20," : ",'SCORE 24 QUALIF'!S20,")"))</f>
        <v/>
      </c>
      <c r="G15">
        <v>3</v>
      </c>
      <c r="H15" s="100" t="str">
        <f>'SCORE 24 QUALIF'!AJ10</f>
        <v/>
      </c>
      <c r="J15" s="104"/>
      <c r="K15" s="129" t="s">
        <v>90</v>
      </c>
      <c r="L15" s="149"/>
      <c r="M15" s="99" t="str">
        <f>IF('SCORE 24 QUALIF'!K44='SCORE 24 QUALIF'!M44,"",CONCATENATE('SCORE 24 QUALIF'!K44," / ",'SCORE 24 QUALIF'!M44,"   (",'SCORE 24 QUALIF'!N44," : ",'SCORE 24 QUALIF'!O44,")"," (",'SCORE 24 QUALIF'!P44," : ",'SCORE 24 QUALIF'!Q44,")"," (",'SCORE 24 QUALIF'!R44," : ",'SCORE 24 QUALIF'!S44,")"))</f>
        <v/>
      </c>
      <c r="N15" s="104"/>
      <c r="O15" s="104"/>
    </row>
    <row r="16" spans="1:17" x14ac:dyDescent="0.25">
      <c r="A16" s="101"/>
      <c r="B16" s="99" t="s">
        <v>97</v>
      </c>
      <c r="C16" s="102" t="str">
        <f>CONCATENATE('EMARG M Tableau QUALIF'!C21," / ",'EMARG M Tableau QUALIF'!E21)</f>
        <v>T / 13</v>
      </c>
      <c r="D16" s="143" t="str">
        <f>CONCATENATE(B14,"/",B16)</f>
        <v>T1/T13</v>
      </c>
      <c r="E16" s="98" t="s">
        <v>73</v>
      </c>
      <c r="F16" s="99" t="str">
        <f>IF('SCORE 24 QUALIF'!K26='SCORE 24 QUALIF'!M26,"",CONCATENATE('SCORE 24 QUALIF'!K26," / ",'SCORE 24 QUALIF'!M26,"   (",'SCORE 24 QUALIF'!N26," : ",'SCORE 24 QUALIF'!O26,")"," (",'SCORE 24 QUALIF'!P26," : ",'SCORE 24 QUALIF'!Q26,")"," (",'SCORE 24 QUALIF'!R26," : ",'SCORE 24 QUALIF'!S26,")"))</f>
        <v/>
      </c>
      <c r="G16">
        <v>4</v>
      </c>
      <c r="H16" s="100" t="str">
        <f>'SCORE 24 QUALIF'!AJ11</f>
        <v/>
      </c>
      <c r="I16" s="109"/>
      <c r="J16" s="110"/>
      <c r="K16" s="104" t="str">
        <f>IF('SCORE 24 QUALIF'!J44="","3 poule (B,C,D,E,F)",'SCORE 24 QUALIF'!J44)</f>
        <v>3 poule (B,C,D,E,F)</v>
      </c>
      <c r="L16" s="146"/>
      <c r="M16" s="104"/>
      <c r="N16" s="104"/>
      <c r="O16" s="104"/>
    </row>
    <row r="17" spans="1:15" x14ac:dyDescent="0.25">
      <c r="A17" s="101"/>
      <c r="B17" s="99" t="s">
        <v>137</v>
      </c>
      <c r="C17" s="102" t="str">
        <f>CONCATENATE('EMARG M Tableau QUALIF'!C32," / ",'EMARG M Tableau QUALIF'!E32)</f>
        <v>T / 24</v>
      </c>
      <c r="D17" s="143" t="str">
        <f>CONCATENATE(B16,"/",B17)</f>
        <v>T13/T24</v>
      </c>
      <c r="E17" s="98" t="s">
        <v>108</v>
      </c>
      <c r="F17" s="99" t="str">
        <f>IF('SCORE 24 QUALIF'!K32='SCORE 24 QUALIF'!M32,"",CONCATENATE('SCORE 24 QUALIF'!K32," / ",'SCORE 24 QUALIF'!M32,"   (",'SCORE 24 QUALIF'!N32," : ",'SCORE 24 QUALIF'!O32,")"," (",'SCORE 24 QUALIF'!P32," : ",'SCORE 24 QUALIF'!Q32,")"," (",'SCORE 24 QUALIF'!R32," : ",'SCORE 24 QUALIF'!S32,")"))</f>
        <v/>
      </c>
      <c r="I17" s="109"/>
      <c r="J17" s="104"/>
      <c r="K17" s="112"/>
      <c r="L17" s="146"/>
      <c r="M17" s="104"/>
      <c r="N17" s="104"/>
      <c r="O17" s="104"/>
    </row>
    <row r="18" spans="1:15" ht="15.75" thickBot="1" x14ac:dyDescent="0.3">
      <c r="B18" s="99"/>
      <c r="C18" s="113"/>
      <c r="D18" s="143" t="str">
        <f>CONCATENATE(B14,"/",B15)</f>
        <v>T1/T12</v>
      </c>
      <c r="E18" s="98" t="s">
        <v>136</v>
      </c>
      <c r="F18" s="99" t="str">
        <f>IF('SCORE 24 QUALIF'!K38='SCORE 24 QUALIF'!M38,"",CONCATENATE('SCORE 24 QUALIF'!K38," / ",'SCORE 24 QUALIF'!M38,"   (",'SCORE 24 QUALIF'!N38," : ",'SCORE 24 QUALIF'!O38,")"," (",'SCORE 24 QUALIF'!P38," : ",'SCORE 24 QUALIF'!Q38,")"," (",'SCORE 24 QUALIF'!R38," : ",'SCORE 24 QUALIF'!S38,")"))</f>
        <v/>
      </c>
      <c r="I18" s="114"/>
      <c r="J18" s="104"/>
      <c r="K18" s="104"/>
      <c r="L18" s="146"/>
      <c r="M18" s="116" t="s">
        <v>129</v>
      </c>
      <c r="N18" s="104"/>
      <c r="O18" s="104"/>
    </row>
    <row r="19" spans="1:15" ht="15.75" thickBot="1" x14ac:dyDescent="0.3">
      <c r="B19" s="99"/>
      <c r="C19" s="117"/>
      <c r="D19" s="143"/>
      <c r="E19" s="118"/>
      <c r="F19" s="99"/>
      <c r="I19" s="114"/>
      <c r="J19" s="104"/>
      <c r="K19" s="104"/>
      <c r="L19" s="146"/>
      <c r="M19" s="104"/>
      <c r="N19" s="104"/>
      <c r="O19" s="104"/>
    </row>
    <row r="20" spans="1:15" x14ac:dyDescent="0.25">
      <c r="B20" s="99"/>
      <c r="C20" s="119"/>
      <c r="D20" s="143" t="str">
        <f>CONCATENATE(B21,"/",B24)</f>
        <v>T2/T23</v>
      </c>
      <c r="E20" s="98" t="s">
        <v>59</v>
      </c>
      <c r="F20" s="99" t="str">
        <f>IF('SCORE 24 QUALIF'!K9='SCORE 24 QUALIF'!M9,"",CONCATENATE('SCORE 24 QUALIF'!K9," / ",'SCORE 24 QUALIF'!M9,"   (",'SCORE 24 QUALIF'!N9," : ",'SCORE 24 QUALIF'!O9,")"," (",'SCORE 24 QUALIF'!P9," : ",'SCORE 24 QUALIF'!Q9,")"," (",'SCORE 24 QUALIF'!R9," : ",'SCORE 24 QUALIF'!S9,")"))</f>
        <v/>
      </c>
      <c r="G20">
        <v>1</v>
      </c>
      <c r="H20" s="100" t="str">
        <f>'SCORE 24 QUALIF'!AJ13</f>
        <v/>
      </c>
      <c r="I20" s="93" t="s">
        <v>174</v>
      </c>
      <c r="J20" s="104"/>
      <c r="K20" s="104"/>
      <c r="L20" s="146"/>
      <c r="M20" s="104"/>
      <c r="N20" s="104"/>
      <c r="O20" s="104"/>
    </row>
    <row r="21" spans="1:15" ht="15.75" thickBot="1" x14ac:dyDescent="0.3">
      <c r="A21" s="101"/>
      <c r="B21" s="99" t="s">
        <v>69</v>
      </c>
      <c r="C21" s="102" t="str">
        <f>CONCATENATE('EMARG M Tableau QUALIF'!C10," / ",'EMARG M Tableau QUALIF'!E10)</f>
        <v>T / 2</v>
      </c>
      <c r="D21" s="143" t="str">
        <f>CONCATENATE(B22,"/",B23)</f>
        <v>T11/T14</v>
      </c>
      <c r="E21" s="98" t="s">
        <v>94</v>
      </c>
      <c r="F21" s="99" t="str">
        <f>IF('SCORE 24 QUALIF'!K15='SCORE 24 QUALIF'!M15,"",CONCATENATE('SCORE 24 QUALIF'!K15," / ",'SCORE 24 QUALIF'!M15,"   (",'SCORE 24 QUALIF'!N15," : ",'SCORE 24 QUALIF'!O15,")"," (",'SCORE 24 QUALIF'!P15," : ",'SCORE 24 QUALIF'!Q15,")"," (",'SCORE 24 QUALIF'!R15," : ",'SCORE 24 QUALIF'!S15,")"))</f>
        <v/>
      </c>
      <c r="G21">
        <v>2</v>
      </c>
      <c r="H21" s="100" t="str">
        <f>'SCORE 24 QUALIF'!AJ14</f>
        <v/>
      </c>
      <c r="I21" s="114"/>
      <c r="J21" s="104"/>
      <c r="K21" t="str">
        <f>IF('SCORE 24 QUALIF'!AJ14="","2B",'SCORE 24 QUALIF'!AJ14)</f>
        <v>2B</v>
      </c>
      <c r="L21" s="148"/>
      <c r="M21" s="104"/>
      <c r="N21" s="104"/>
      <c r="O21" s="104"/>
    </row>
    <row r="22" spans="1:15" ht="15.75" thickBot="1" x14ac:dyDescent="0.3">
      <c r="A22" s="101" t="s">
        <v>71</v>
      </c>
      <c r="B22" s="99" t="s">
        <v>118</v>
      </c>
      <c r="C22" s="102" t="str">
        <f>CONCATENATE('EMARG M Tableau QUALIF'!C19," / ",'EMARG M Tableau QUALIF'!E19)</f>
        <v>T / 11</v>
      </c>
      <c r="D22" s="143" t="str">
        <f>CONCATENATE(B22,"/",B24)</f>
        <v>T11/T23</v>
      </c>
      <c r="E22" s="98" t="s">
        <v>125</v>
      </c>
      <c r="F22" s="99" t="str">
        <f>IF('SCORE 24 QUALIF'!K21='SCORE 24 QUALIF'!M21,"",CONCATENATE('SCORE 24 QUALIF'!K21," / ",'SCORE 24 QUALIF'!M21,"   (",'SCORE 24 QUALIF'!N21," : ",'SCORE 24 QUALIF'!O21,")"," (",'SCORE 24 QUALIF'!P21," : ",'SCORE 24 QUALIF'!Q21,")"," (",'SCORE 24 QUALIF'!R21," : ",'SCORE 24 QUALIF'!S21,")"))</f>
        <v/>
      </c>
      <c r="G22">
        <v>3</v>
      </c>
      <c r="H22" s="100" t="str">
        <f>'SCORE 24 QUALIF'!AJ15</f>
        <v/>
      </c>
      <c r="I22" s="109"/>
      <c r="J22" s="110"/>
      <c r="K22" s="108"/>
      <c r="L22" s="150"/>
      <c r="M22" s="121" t="str">
        <f>'SCORE 24 QUALIF'!T45</f>
        <v/>
      </c>
      <c r="N22" s="104"/>
      <c r="O22" s="104"/>
    </row>
    <row r="23" spans="1:15" ht="15.75" thickBot="1" x14ac:dyDescent="0.3">
      <c r="A23" s="101"/>
      <c r="B23" s="99" t="s">
        <v>83</v>
      </c>
      <c r="C23" s="102" t="str">
        <f>CONCATENATE('EMARG M Tableau QUALIF'!C22," / ",'EMARG M Tableau QUALIF'!E22)</f>
        <v>T / 14</v>
      </c>
      <c r="D23" s="143" t="str">
        <f>CONCATENATE(B21,"/",B23)</f>
        <v>T2/T14</v>
      </c>
      <c r="E23" s="98" t="s">
        <v>76</v>
      </c>
      <c r="F23" s="99" t="str">
        <f>IF('SCORE 24 QUALIF'!K27='SCORE 24 QUALIF'!M27,"",CONCATENATE('SCORE 24 QUALIF'!K27," / ",'SCORE 24 QUALIF'!M27,"   (",'SCORE 24 QUALIF'!N27," : ",'SCORE 24 QUALIF'!O27,")"," (",'SCORE 24 QUALIF'!P27," : ",'SCORE 24 QUALIF'!Q27,")"," (",'SCORE 24 QUALIF'!R27," : ",'SCORE 24 QUALIF'!S27,")"))</f>
        <v/>
      </c>
      <c r="G23">
        <v>4</v>
      </c>
      <c r="H23" s="100" t="str">
        <f>'SCORE 24 QUALIF'!AJ16</f>
        <v/>
      </c>
      <c r="I23" s="114"/>
      <c r="J23" s="104"/>
      <c r="K23" s="152" t="s">
        <v>91</v>
      </c>
      <c r="L23" s="146"/>
      <c r="M23" s="99" t="str">
        <f>IF('SCORE 24 QUALIF'!K45='SCORE 24 QUALIF'!M45,"",CONCATENATE('SCORE 24 QUALIF'!K45," / ",'SCORE 24 QUALIF'!M45,"   (",'SCORE 24 QUALIF'!N45," : ",'SCORE 24 QUALIF'!O45,")"," (",'SCORE 24 QUALIF'!P45," : ",'SCORE 24 QUALIF'!Q45,")"," (",'SCORE 24 QUALIF'!R45," : ",'SCORE 24 QUALIF'!S45,")"))</f>
        <v/>
      </c>
      <c r="N23" s="104"/>
      <c r="O23" s="104"/>
    </row>
    <row r="24" spans="1:15" x14ac:dyDescent="0.25">
      <c r="A24" s="101"/>
      <c r="B24" s="99" t="s">
        <v>89</v>
      </c>
      <c r="C24" s="102" t="str">
        <f>CONCATENATE('EMARG M Tableau QUALIF'!C31," / ",'EMARG M Tableau QUALIF'!E31)</f>
        <v>T / 23</v>
      </c>
      <c r="D24" s="143" t="str">
        <f>CONCATENATE(B23,"/",B24)</f>
        <v>T14/T23</v>
      </c>
      <c r="E24" s="98" t="s">
        <v>110</v>
      </c>
      <c r="F24" s="99" t="str">
        <f>IF('SCORE 24 QUALIF'!K33='SCORE 24 QUALIF'!M33,"",CONCATENATE('SCORE 24 QUALIF'!K33," / ",'SCORE 24 QUALIF'!M33,"   (",'SCORE 24 QUALIF'!N33," : ",'SCORE 24 QUALIF'!O33,")"," (",'SCORE 24 QUALIF'!P33," : ",'SCORE 24 QUALIF'!Q33,")"," (",'SCORE 24 QUALIF'!R33," : ",'SCORE 24 QUALIF'!S33,")"))</f>
        <v/>
      </c>
      <c r="I24" s="114"/>
      <c r="J24" s="104"/>
      <c r="K24" s="104" t="str">
        <f>IF('SCORE 24 QUALIF'!J45="","3 poule (A,C,D,E,F)",'SCORE 24 QUALIF'!J45)</f>
        <v>3 poule (A,C,D,E,F)</v>
      </c>
      <c r="L24" s="148"/>
      <c r="M24" s="99"/>
      <c r="N24" s="104"/>
      <c r="O24" s="104"/>
    </row>
    <row r="25" spans="1:15" ht="15.75" thickBot="1" x14ac:dyDescent="0.3">
      <c r="B25" s="99"/>
      <c r="C25" s="113"/>
      <c r="D25" s="143" t="str">
        <f>CONCATENATE(B21,"/",B22)</f>
        <v>T2/T11</v>
      </c>
      <c r="E25" s="98" t="s">
        <v>138</v>
      </c>
      <c r="F25" s="99" t="str">
        <f>IF('SCORE 24 QUALIF'!K39='SCORE 24 QUALIF'!M39,"",CONCATENATE('SCORE 24 QUALIF'!K39," / ",'SCORE 24 QUALIF'!M39,"   (",'SCORE 24 QUALIF'!N39," : ",'SCORE 24 QUALIF'!O39,")"," (",'SCORE 24 QUALIF'!P39," : ",'SCORE 24 QUALIF'!Q39,")"," (",'SCORE 24 QUALIF'!R39," : ",'SCORE 24 QUALIF'!S39,")"))</f>
        <v/>
      </c>
      <c r="I25" s="114"/>
      <c r="J25" s="104"/>
      <c r="L25" s="148"/>
      <c r="N25" s="104"/>
      <c r="O25" s="104"/>
    </row>
    <row r="26" spans="1:15" ht="15.75" thickBot="1" x14ac:dyDescent="0.3">
      <c r="B26" s="99"/>
      <c r="C26" s="117"/>
      <c r="D26" s="143"/>
      <c r="E26" s="118"/>
      <c r="F26" s="99"/>
      <c r="I26" s="114"/>
      <c r="J26" s="104"/>
      <c r="K26" t="str">
        <f>IF('SCORE 24 QUALIF'!AJ19="","2C",'SCORE 24 QUALIF'!AJ19)</f>
        <v>2C</v>
      </c>
      <c r="L26" s="148"/>
      <c r="N26" s="104"/>
      <c r="O26" s="104"/>
    </row>
    <row r="27" spans="1:15" ht="15.75" thickBot="1" x14ac:dyDescent="0.3">
      <c r="B27" s="99"/>
      <c r="C27" s="119"/>
      <c r="D27" s="143" t="str">
        <f>CONCATENATE(B28,"/",B31)</f>
        <v>T3/T22</v>
      </c>
      <c r="E27" s="98" t="s">
        <v>68</v>
      </c>
      <c r="F27" s="99" t="str">
        <f>IF('SCORE 24 QUALIF'!K10='SCORE 24 QUALIF'!M10,"",CONCATENATE('SCORE 24 QUALIF'!K10," / ",'SCORE 24 QUALIF'!M10,"   (",'SCORE 24 QUALIF'!N10," : ",'SCORE 24 QUALIF'!O10,")"," (",'SCORE 24 QUALIF'!P10," : ",'SCORE 24 QUALIF'!Q10,")"," (",'SCORE 24 QUALIF'!R10," : ",'SCORE 24 QUALIF'!S10,")"))</f>
        <v/>
      </c>
      <c r="G27">
        <v>1</v>
      </c>
      <c r="H27" s="100" t="str">
        <f>'SCORE 24 QUALIF'!AJ18</f>
        <v/>
      </c>
      <c r="I27" s="93" t="s">
        <v>174</v>
      </c>
      <c r="J27" s="104"/>
      <c r="K27" s="103"/>
      <c r="L27" s="146"/>
      <c r="M27" s="121" t="str">
        <f>'SCORE 24 QUALIF'!T46</f>
        <v/>
      </c>
      <c r="N27" s="104"/>
      <c r="O27" s="104"/>
    </row>
    <row r="28" spans="1:15" ht="15.75" thickBot="1" x14ac:dyDescent="0.3">
      <c r="A28" s="101"/>
      <c r="B28" s="99" t="s">
        <v>80</v>
      </c>
      <c r="C28" s="102" t="str">
        <f>CONCATENATE('EMARG M Tableau QUALIF'!C11," / ",'EMARG M Tableau QUALIF'!E11)</f>
        <v>T / 3</v>
      </c>
      <c r="D28" s="143" t="str">
        <f>CONCATENATE(B29,"/",B30)</f>
        <v>T10/T15</v>
      </c>
      <c r="E28" s="98" t="s">
        <v>103</v>
      </c>
      <c r="F28" s="99" t="str">
        <f>IF('SCORE 24 QUALIF'!K16='SCORE 24 QUALIF'!M16,"",CONCATENATE('SCORE 24 QUALIF'!K16," / ",'SCORE 24 QUALIF'!M16,"   (",'SCORE 24 QUALIF'!N16," : ",'SCORE 24 QUALIF'!O16,")"," (",'SCORE 24 QUALIF'!P16," : ",'SCORE 24 QUALIF'!Q16,")"," (",'SCORE 24 QUALIF'!R16," : ",'SCORE 24 QUALIF'!S16,")"))</f>
        <v/>
      </c>
      <c r="G28">
        <v>2</v>
      </c>
      <c r="H28" s="100" t="str">
        <f>'SCORE 24 QUALIF'!AJ19</f>
        <v/>
      </c>
      <c r="I28" s="114"/>
      <c r="J28" s="104"/>
      <c r="K28" s="129" t="s">
        <v>101</v>
      </c>
      <c r="L28" s="149"/>
      <c r="M28" s="99" t="str">
        <f>IF('SCORE 24 QUALIF'!K46='SCORE 24 QUALIF'!M46,"",CONCATENATE('SCORE 24 QUALIF'!K46," / ",'SCORE 24 QUALIF'!M46,"   (",'SCORE 24 QUALIF'!N46," : ",'SCORE 24 QUALIF'!O46,")"," (",'SCORE 24 QUALIF'!P46," : ",'SCORE 24 QUALIF'!Q46,")"," (",'SCORE 24 QUALIF'!R46," : ",'SCORE 24 QUALIF'!S46,")"))</f>
        <v/>
      </c>
      <c r="N28" s="104"/>
      <c r="O28" s="104"/>
    </row>
    <row r="29" spans="1:15" x14ac:dyDescent="0.25">
      <c r="A29" s="101" t="s">
        <v>82</v>
      </c>
      <c r="B29" s="99" t="s">
        <v>126</v>
      </c>
      <c r="C29" s="102" t="str">
        <f>CONCATENATE('EMARG M Tableau QUALIF'!C18," / ",'EMARG M Tableau QUALIF'!E18)</f>
        <v>T / 10</v>
      </c>
      <c r="D29" s="143" t="str">
        <f>CONCATENATE(B29,"/",B31)</f>
        <v>T10/T22</v>
      </c>
      <c r="E29" s="98" t="s">
        <v>132</v>
      </c>
      <c r="F29" s="99" t="str">
        <f>IF('SCORE 24 QUALIF'!K22='SCORE 24 QUALIF'!M22,"",CONCATENATE('SCORE 24 QUALIF'!K22," / ",'SCORE 24 QUALIF'!M22,"   (",'SCORE 24 QUALIF'!N22," : ",'SCORE 24 QUALIF'!O22,")"," (",'SCORE 24 QUALIF'!P22," : ",'SCORE 24 QUALIF'!Q22,")"," (",'SCORE 24 QUALIF'!R22," : ",'SCORE 24 QUALIF'!S22,")"))</f>
        <v/>
      </c>
      <c r="G29">
        <v>3</v>
      </c>
      <c r="H29" s="100" t="str">
        <f>'SCORE 24 QUALIF'!AJ20</f>
        <v/>
      </c>
      <c r="I29" s="109"/>
      <c r="J29" s="110"/>
      <c r="K29" s="104" t="str">
        <f>IF('SCORE 24 QUALIF'!J46="","3 poule (A,B,D,E,F)",'SCORE 24 QUALIF'!J46)</f>
        <v>3 poule (A,B,D,E,F)</v>
      </c>
      <c r="L29" s="146"/>
      <c r="M29" s="104"/>
      <c r="N29" s="104"/>
      <c r="O29" s="104"/>
    </row>
    <row r="30" spans="1:15" x14ac:dyDescent="0.25">
      <c r="A30" s="101"/>
      <c r="B30" s="99" t="s">
        <v>72</v>
      </c>
      <c r="C30" s="102" t="str">
        <f>CONCATENATE('EMARG M Tableau QUALIF'!C23," / ",'EMARG M Tableau QUALIF'!E23)</f>
        <v>T / 15</v>
      </c>
      <c r="D30" s="143" t="str">
        <f>CONCATENATE(B28,"/",B30)</f>
        <v>T3/T15</v>
      </c>
      <c r="E30" s="98" t="s">
        <v>84</v>
      </c>
      <c r="F30" s="99" t="str">
        <f>IF('SCORE 24 QUALIF'!K28='SCORE 24 QUALIF'!M28,"",CONCATENATE('SCORE 24 QUALIF'!K28," / ",'SCORE 24 QUALIF'!M28,"   (",'SCORE 24 QUALIF'!N28," : ",'SCORE 24 QUALIF'!O28,")"," (",'SCORE 24 QUALIF'!P28," : ",'SCORE 24 QUALIF'!Q28,")"," (",'SCORE 24 QUALIF'!R28," : ",'SCORE 24 QUALIF'!S28,")"))</f>
        <v/>
      </c>
      <c r="G30">
        <v>4</v>
      </c>
      <c r="H30" s="100" t="str">
        <f>'SCORE 24 QUALIF'!AJ21</f>
        <v/>
      </c>
      <c r="I30" s="114"/>
      <c r="J30" s="104"/>
      <c r="K30" s="112"/>
      <c r="L30" s="146"/>
      <c r="M30" s="116" t="s">
        <v>130</v>
      </c>
      <c r="N30" s="104"/>
      <c r="O30" s="104"/>
    </row>
    <row r="31" spans="1:15" x14ac:dyDescent="0.25">
      <c r="A31" s="101"/>
      <c r="B31" s="99" t="s">
        <v>120</v>
      </c>
      <c r="C31" s="102" t="str">
        <f>CONCATENATE('EMARG M Tableau QUALIF'!C30," / ",'EMARG M Tableau QUALIF'!E30)</f>
        <v>T / 22</v>
      </c>
      <c r="D31" s="143" t="str">
        <f>CONCATENATE(B30,"/",B31)</f>
        <v>T15/T22</v>
      </c>
      <c r="E31" s="98" t="s">
        <v>119</v>
      </c>
      <c r="F31" s="99" t="str">
        <f>IF('SCORE 24 QUALIF'!K34='SCORE 24 QUALIF'!M34,"",CONCATENATE('SCORE 24 QUALIF'!K34," / ",'SCORE 24 QUALIF'!M34,"   (",'SCORE 24 QUALIF'!N34," : ",'SCORE 24 QUALIF'!O34,")"," (",'SCORE 24 QUALIF'!P34," : ",'SCORE 24 QUALIF'!Q34,")"," (",'SCORE 24 QUALIF'!R34," : ",'SCORE 24 QUALIF'!S34,")"))</f>
        <v/>
      </c>
      <c r="I31" s="114"/>
      <c r="J31" s="104"/>
      <c r="K31" s="104"/>
      <c r="L31" s="146"/>
      <c r="M31" s="104"/>
      <c r="N31" s="104"/>
      <c r="O31" s="104"/>
    </row>
    <row r="32" spans="1:15" ht="15.75" thickBot="1" x14ac:dyDescent="0.3">
      <c r="B32" s="99"/>
      <c r="C32" s="113"/>
      <c r="D32" s="143" t="str">
        <f>CONCATENATE(B28,"/",B29)</f>
        <v>T3/T10</v>
      </c>
      <c r="E32" s="98" t="s">
        <v>144</v>
      </c>
      <c r="F32" s="99" t="str">
        <f>IF('SCORE 24 QUALIF'!K40='SCORE 24 QUALIF'!M40,"",CONCATENATE('SCORE 24 QUALIF'!K40," / ",'SCORE 24 QUALIF'!M40,"   (",'SCORE 24 QUALIF'!N40," : ",'SCORE 24 QUALIF'!O40,")"," (",'SCORE 24 QUALIF'!P40," : ",'SCORE 24 QUALIF'!Q40,")"," (",'SCORE 24 QUALIF'!R40," : ",'SCORE 24 QUALIF'!S40,")"))</f>
        <v/>
      </c>
      <c r="I32" s="114"/>
      <c r="J32" s="104"/>
      <c r="K32" s="104"/>
      <c r="L32" s="146"/>
      <c r="M32" s="104"/>
      <c r="N32" s="104"/>
      <c r="O32" s="104"/>
    </row>
    <row r="33" spans="1:15" ht="15.75" thickBot="1" x14ac:dyDescent="0.3">
      <c r="B33" s="99"/>
      <c r="C33" s="117"/>
      <c r="D33" s="143"/>
      <c r="E33" s="118"/>
      <c r="F33" s="99"/>
      <c r="I33" s="114"/>
      <c r="J33" s="104"/>
      <c r="K33" s="104"/>
      <c r="L33" s="146"/>
      <c r="M33" s="104"/>
      <c r="N33" s="104"/>
      <c r="O33" s="104"/>
    </row>
    <row r="34" spans="1:15" ht="15.75" thickBot="1" x14ac:dyDescent="0.3">
      <c r="B34" s="99"/>
      <c r="C34" s="119"/>
      <c r="D34" s="143" t="str">
        <f>CONCATENATE(B35,"/",B38)</f>
        <v>T4/T21</v>
      </c>
      <c r="E34" s="98" t="s">
        <v>70</v>
      </c>
      <c r="F34" s="99" t="str">
        <f>IF('SCORE 24 QUALIF'!K11='SCORE 24 QUALIF'!M11,"",CONCATENATE('SCORE 24 QUALIF'!K11," / ",'SCORE 24 QUALIF'!M11,"   (",'SCORE 24 QUALIF'!N11," : ",'SCORE 24 QUALIF'!O11,")"," (",'SCORE 24 QUALIF'!P11," : ",'SCORE 24 QUALIF'!Q11,")"," (",'SCORE 24 QUALIF'!R11," : ",'SCORE 24 QUALIF'!S11,")"))</f>
        <v/>
      </c>
      <c r="G34">
        <v>1</v>
      </c>
      <c r="H34" s="100" t="str">
        <f>'SCORE 24 QUALIF'!AJ23</f>
        <v/>
      </c>
      <c r="I34" s="93" t="s">
        <v>174</v>
      </c>
      <c r="J34" s="110"/>
      <c r="K34" t="str">
        <f>IF('SCORE 24 QUALIF'!AJ24="","2D",'SCORE 24 QUALIF'!AJ24)</f>
        <v>2D</v>
      </c>
      <c r="L34" s="148"/>
      <c r="M34" s="104"/>
      <c r="N34" s="104"/>
      <c r="O34" s="104"/>
    </row>
    <row r="35" spans="1:15" ht="15.75" thickBot="1" x14ac:dyDescent="0.3">
      <c r="B35" s="99" t="s">
        <v>93</v>
      </c>
      <c r="C35" s="102" t="str">
        <f>CONCATENATE('EMARG M Tableau QUALIF'!C12," / ",'EMARG M Tableau QUALIF'!E12)</f>
        <v>T / 4</v>
      </c>
      <c r="D35" s="143" t="str">
        <f>CONCATENATE(B36,"/",B37)</f>
        <v>T9/T16</v>
      </c>
      <c r="E35" s="98" t="s">
        <v>105</v>
      </c>
      <c r="F35" s="99" t="str">
        <f>IF('SCORE 24 QUALIF'!K17='SCORE 24 QUALIF'!M17,"",CONCATENATE('SCORE 24 QUALIF'!K17," / ",'SCORE 24 QUALIF'!M17,"   (",'SCORE 24 QUALIF'!N17," : ",'SCORE 24 QUALIF'!O17,")"," (",'SCORE 24 QUALIF'!P17," : ",'SCORE 24 QUALIF'!Q17,")"," (",'SCORE 24 QUALIF'!R17," : ",'SCORE 24 QUALIF'!S17,")"))</f>
        <v/>
      </c>
      <c r="G35">
        <v>2</v>
      </c>
      <c r="H35" s="100" t="str">
        <f>'SCORE 24 QUALIF'!AJ24</f>
        <v/>
      </c>
      <c r="I35" s="109"/>
      <c r="J35" s="104"/>
      <c r="K35" s="108"/>
      <c r="L35" s="150"/>
      <c r="M35" s="121" t="str">
        <f>'SCORE 24 QUALIF'!T47</f>
        <v/>
      </c>
      <c r="N35" s="104"/>
      <c r="O35" s="104"/>
    </row>
    <row r="36" spans="1:15" ht="15.75" thickBot="1" x14ac:dyDescent="0.3">
      <c r="A36" s="90" t="s">
        <v>96</v>
      </c>
      <c r="B36" s="99" t="s">
        <v>135</v>
      </c>
      <c r="C36" s="102" t="str">
        <f>CONCATENATE('EMARG M Tableau QUALIF'!C17," / ",'EMARG M Tableau QUALIF'!E17)</f>
        <v>T / 9</v>
      </c>
      <c r="D36" s="143" t="str">
        <f>CONCATENATE(B36,"/",B38)</f>
        <v>T9/T21</v>
      </c>
      <c r="E36" s="98" t="s">
        <v>134</v>
      </c>
      <c r="F36" s="99" t="str">
        <f>IF('SCORE 24 QUALIF'!K23='SCORE 24 QUALIF'!M23,"",CONCATENATE('SCORE 24 QUALIF'!K23," / ",'SCORE 24 QUALIF'!M23,"   (",'SCORE 24 QUALIF'!N23," : ",'SCORE 24 QUALIF'!O23,")"," (",'SCORE 24 QUALIF'!P23," : ",'SCORE 24 QUALIF'!Q23,")"," (",'SCORE 24 QUALIF'!R23," : ",'SCORE 24 QUALIF'!S23,")"))</f>
        <v/>
      </c>
      <c r="G36">
        <v>3</v>
      </c>
      <c r="H36" s="100" t="str">
        <f>'SCORE 24 QUALIF'!AJ25</f>
        <v/>
      </c>
      <c r="I36" s="114"/>
      <c r="J36" s="104"/>
      <c r="K36" s="152" t="s">
        <v>175</v>
      </c>
      <c r="L36" s="146"/>
      <c r="M36" s="99" t="str">
        <f>IF('SCORE 24 QUALIF'!K47='SCORE 24 QUALIF'!M47,"",CONCATENATE('SCORE 24 QUALIF'!K47," / ",'SCORE 24 QUALIF'!M47,"   (",'SCORE 24 QUALIF'!N47," : ",'SCORE 24 QUALIF'!O47,")"," (",'SCORE 24 QUALIF'!P47," : ",'SCORE 24 QUALIF'!Q47,")"," (",'SCORE 24 QUALIF'!R47," : ",'SCORE 24 QUALIF'!S47,")"))</f>
        <v/>
      </c>
      <c r="N36" s="104"/>
      <c r="O36" s="104"/>
    </row>
    <row r="37" spans="1:15" x14ac:dyDescent="0.25">
      <c r="B37" s="99" t="s">
        <v>62</v>
      </c>
      <c r="C37" s="102" t="str">
        <f>CONCATENATE('EMARG M Tableau QUALIF'!C24," / ",'EMARG M Tableau QUALIF'!E24)</f>
        <v>T / 16</v>
      </c>
      <c r="D37" s="143" t="str">
        <f>CONCATENATE(B35,"/",B37)</f>
        <v>T4/T16</v>
      </c>
      <c r="E37" s="98" t="s">
        <v>88</v>
      </c>
      <c r="F37" s="99" t="str">
        <f>IF('SCORE 24 QUALIF'!K29='SCORE 24 QUALIF'!M29,"",CONCATENATE('SCORE 24 QUALIF'!K29," / ",'SCORE 24 QUALIF'!M29,"   (",'SCORE 24 QUALIF'!N29," : ",'SCORE 24 QUALIF'!O29,")"," (",'SCORE 24 QUALIF'!P29," : ",'SCORE 24 QUALIF'!Q29,")"," (",'SCORE 24 QUALIF'!R29," : ",'SCORE 24 QUALIF'!S29,")"))</f>
        <v/>
      </c>
      <c r="G37">
        <v>4</v>
      </c>
      <c r="H37" s="100" t="str">
        <f>'SCORE 24 QUALIF'!AJ26</f>
        <v/>
      </c>
      <c r="I37" s="114"/>
      <c r="J37" s="104"/>
      <c r="K37" s="104" t="str">
        <f>IF('SCORE 24 QUALIF'!J47="","3 poule (A,B,C,E,F)",'SCORE 24 QUALIF'!J47)</f>
        <v>3 poule (A,B,C,E,F)</v>
      </c>
      <c r="L37" s="148"/>
      <c r="M37" s="112"/>
      <c r="N37" s="104"/>
      <c r="O37" s="104"/>
    </row>
    <row r="38" spans="1:15" x14ac:dyDescent="0.25">
      <c r="B38" s="99" t="s">
        <v>109</v>
      </c>
      <c r="C38" s="102" t="str">
        <f>CONCATENATE('EMARG M Tableau QUALIF'!C29," / ",'EMARG M Tableau QUALIF'!E29)</f>
        <v>T / 21</v>
      </c>
      <c r="D38" s="143" t="str">
        <f>CONCATENATE(B37,"/",B38)</f>
        <v>T16/T21</v>
      </c>
      <c r="E38" s="98" t="s">
        <v>121</v>
      </c>
      <c r="F38" s="99" t="str">
        <f>IF('SCORE 24 QUALIF'!K35='SCORE 24 QUALIF'!M35,"",CONCATENATE('SCORE 24 QUALIF'!K35," / ",'SCORE 24 QUALIF'!M35,"   (",'SCORE 24 QUALIF'!N35," : ",'SCORE 24 QUALIF'!O35,")"," (",'SCORE 24 QUALIF'!P35," : ",'SCORE 24 QUALIF'!Q35,")"," (",'SCORE 24 QUALIF'!R35," : ",'SCORE 24 QUALIF'!S35,")"))</f>
        <v/>
      </c>
      <c r="I38" s="114"/>
      <c r="J38" s="104"/>
      <c r="L38" s="148"/>
      <c r="N38" s="104"/>
      <c r="O38" s="104"/>
    </row>
    <row r="39" spans="1:15" ht="15.75" thickBot="1" x14ac:dyDescent="0.3">
      <c r="B39" s="99"/>
      <c r="C39" s="113"/>
      <c r="D39" s="143" t="str">
        <f>CONCATENATE(B35,"/",B36)</f>
        <v>T4/T9</v>
      </c>
      <c r="E39" s="98" t="s">
        <v>67</v>
      </c>
      <c r="F39" s="99" t="str">
        <f>IF('SCORE 24 QUALIF'!K41='SCORE 24 QUALIF'!M41,"",CONCATENATE('SCORE 24 QUALIF'!K41," / ",'SCORE 24 QUALIF'!M41,"   (",'SCORE 24 QUALIF'!N41," : ",'SCORE 24 QUALIF'!O41,")"," (",'SCORE 24 QUALIF'!P41," : ",'SCORE 24 QUALIF'!Q41,")"," (",'SCORE 24 QUALIF'!R41," : ",'SCORE 24 QUALIF'!S41,")"))</f>
        <v/>
      </c>
      <c r="I39" s="114"/>
      <c r="J39" s="104"/>
      <c r="K39" t="str">
        <f>IF('SCORE 24 QUALIF'!AJ29="","2E",'SCORE 24 QUALIF'!AJ29)</f>
        <v>2E</v>
      </c>
      <c r="L39" s="148"/>
      <c r="N39" s="104"/>
      <c r="O39" s="104"/>
    </row>
    <row r="40" spans="1:15" ht="15.75" thickBot="1" x14ac:dyDescent="0.3">
      <c r="B40" s="99"/>
      <c r="C40" s="117"/>
      <c r="D40" s="56"/>
      <c r="E40" s="118"/>
      <c r="F40" s="99"/>
      <c r="I40" s="114"/>
      <c r="J40" s="104"/>
      <c r="K40" s="103"/>
      <c r="L40" s="146"/>
      <c r="M40" s="121" t="str">
        <f>'SCORE 24 QUALIF'!T48</f>
        <v/>
      </c>
      <c r="N40" s="104"/>
      <c r="O40" s="104"/>
    </row>
    <row r="41" spans="1:15" ht="15.75" thickBot="1" x14ac:dyDescent="0.3">
      <c r="B41" s="99"/>
      <c r="C41" s="119"/>
      <c r="D41" s="143" t="str">
        <f>CONCATENATE(B42,"/",B45)</f>
        <v>T5/T20</v>
      </c>
      <c r="E41" s="98" t="s">
        <v>79</v>
      </c>
      <c r="F41" s="99" t="str">
        <f>IF('SCORE 24 QUALIF'!K12='SCORE 24 QUALIF'!M12,"",CONCATENATE('SCORE 24 QUALIF'!K12," / ",'SCORE 24 QUALIF'!M12,"   (",'SCORE 24 QUALIF'!N12," : ",'SCORE 24 QUALIF'!O12,")"," (",'SCORE 24 QUALIF'!P12," : ",'SCORE 24 QUALIF'!Q12,")"," (",'SCORE 24 QUALIF'!R12," : ",'SCORE 24 QUALIF'!S12,")"))</f>
        <v/>
      </c>
      <c r="G41">
        <v>1</v>
      </c>
      <c r="H41" s="100" t="str">
        <f>'SCORE 24 QUALIF'!AJ28</f>
        <v/>
      </c>
      <c r="I41" s="93" t="s">
        <v>174</v>
      </c>
      <c r="J41" s="104"/>
      <c r="K41" s="129" t="s">
        <v>111</v>
      </c>
      <c r="L41" s="149"/>
      <c r="M41" s="99" t="str">
        <f>IF('SCORE 24 QUALIF'!K48='SCORE 24 QUALIF'!M48,"",CONCATENATE('SCORE 24 QUALIF'!K48," / ",'SCORE 24 QUALIF'!M48,"   (",'SCORE 24 QUALIF'!N48," : ",'SCORE 24 QUALIF'!O48,")"," (",'SCORE 24 QUALIF'!P48," : ",'SCORE 24 QUALIF'!Q48,")"," (",'SCORE 24 QUALIF'!R48," : ",'SCORE 24 QUALIF'!S48,")"))</f>
        <v/>
      </c>
      <c r="N41" s="104"/>
      <c r="O41" s="104"/>
    </row>
    <row r="42" spans="1:15" x14ac:dyDescent="0.25">
      <c r="A42" s="101"/>
      <c r="B42" s="99" t="s">
        <v>104</v>
      </c>
      <c r="C42" s="102" t="str">
        <f>CONCATENATE('EMARG M Tableau QUALIF'!C13," / ",'EMARG M Tableau QUALIF'!E13)</f>
        <v>T / 5</v>
      </c>
      <c r="D42" s="143" t="str">
        <f>CONCATENATE(B43,"/",B44)</f>
        <v>T8/T17</v>
      </c>
      <c r="E42" s="98" t="s">
        <v>114</v>
      </c>
      <c r="F42" s="99" t="str">
        <f>IF('SCORE 24 QUALIF'!K18='SCORE 24 QUALIF'!M18,"",CONCATENATE('SCORE 24 QUALIF'!K18," / ",'SCORE 24 QUALIF'!M18,"   (",'SCORE 24 QUALIF'!N18," : ",'SCORE 24 QUALIF'!O18,")"," (",'SCORE 24 QUALIF'!P18," : ",'SCORE 24 QUALIF'!Q18,")"," (",'SCORE 24 QUALIF'!R18," : ",'SCORE 24 QUALIF'!S18,")"))</f>
        <v/>
      </c>
      <c r="G42">
        <v>2</v>
      </c>
      <c r="H42" s="100" t="str">
        <f>'SCORE 24 QUALIF'!AJ29</f>
        <v/>
      </c>
      <c r="I42" s="109"/>
      <c r="J42" s="110"/>
      <c r="K42" s="104" t="str">
        <f>IF('SCORE 24 QUALIF'!J48="","3 poule (A,B,C,D,F)",'SCORE 24 QUALIF'!J48)</f>
        <v>3 poule (A,B,C,D,F)</v>
      </c>
      <c r="L42" s="146"/>
      <c r="M42" s="104"/>
      <c r="N42" s="104"/>
      <c r="O42" s="104"/>
    </row>
    <row r="43" spans="1:15" x14ac:dyDescent="0.25">
      <c r="A43" s="101" t="s">
        <v>106</v>
      </c>
      <c r="B43" s="99" t="s">
        <v>133</v>
      </c>
      <c r="C43" s="102" t="str">
        <f>CONCATENATE('EMARG M Tableau QUALIF'!C16," / ",'EMARG M Tableau QUALIF'!E16)</f>
        <v>T / 8</v>
      </c>
      <c r="D43" s="143" t="str">
        <f>CONCATENATE(B43,"/",B45)</f>
        <v>T8/T20</v>
      </c>
      <c r="E43" s="98" t="s">
        <v>63</v>
      </c>
      <c r="F43" s="99" t="str">
        <f>IF('SCORE 24 QUALIF'!K24='SCORE 24 QUALIF'!M24,"",CONCATENATE('SCORE 24 QUALIF'!K24," / ",'SCORE 24 QUALIF'!M24,"   (",'SCORE 24 QUALIF'!N24," : ",'SCORE 24 QUALIF'!O24,")"," (",'SCORE 24 QUALIF'!P24," : ",'SCORE 24 QUALIF'!Q24,")"," (",'SCORE 24 QUALIF'!R24," : ",'SCORE 24 QUALIF'!S24,")"))</f>
        <v/>
      </c>
      <c r="G43">
        <v>3</v>
      </c>
      <c r="H43" s="100" t="str">
        <f>'SCORE 24 QUALIF'!AJ30</f>
        <v/>
      </c>
      <c r="I43" s="114"/>
      <c r="J43" s="104"/>
      <c r="K43" s="112"/>
      <c r="L43" s="146"/>
      <c r="M43" s="116" t="s">
        <v>139</v>
      </c>
      <c r="N43" s="104"/>
      <c r="O43" s="104"/>
    </row>
    <row r="44" spans="1:15" x14ac:dyDescent="0.25">
      <c r="A44" s="101"/>
      <c r="B44" s="99" t="s">
        <v>64</v>
      </c>
      <c r="C44" s="102" t="str">
        <f>CONCATENATE('EMARG M Tableau QUALIF'!C25," / ",'EMARG M Tableau QUALIF'!E25)</f>
        <v>T / 17</v>
      </c>
      <c r="D44" s="143" t="str">
        <f>CONCATENATE(B42,"/",B44)</f>
        <v>T5/T17</v>
      </c>
      <c r="E44" s="98" t="s">
        <v>98</v>
      </c>
      <c r="F44" s="99" t="str">
        <f>IF('SCORE 24 QUALIF'!K30='SCORE 24 QUALIF'!M30,"",CONCATENATE('SCORE 24 QUALIF'!K30," / ",'SCORE 24 QUALIF'!M30,"   (",'SCORE 24 QUALIF'!N30," : ",'SCORE 24 QUALIF'!O30,")"," (",'SCORE 24 QUALIF'!P30," : ",'SCORE 24 QUALIF'!Q30,")"," (",'SCORE 24 QUALIF'!R30," : ",'SCORE 24 QUALIF'!S30,")"))</f>
        <v/>
      </c>
      <c r="G44">
        <v>4</v>
      </c>
      <c r="H44" s="100" t="str">
        <f>'SCORE 24 QUALIF'!AJ31</f>
        <v/>
      </c>
      <c r="I44" s="114"/>
      <c r="J44" s="104"/>
      <c r="K44" s="104"/>
      <c r="L44" s="146"/>
      <c r="M44" s="104"/>
      <c r="N44" s="104"/>
      <c r="O44" s="104"/>
    </row>
    <row r="45" spans="1:15" x14ac:dyDescent="0.25">
      <c r="A45" s="101"/>
      <c r="B45" s="99" t="s">
        <v>99</v>
      </c>
      <c r="C45" s="102" t="str">
        <f>CONCATENATE('EMARG M Tableau QUALIF'!C28," / ",'EMARG M Tableau QUALIF'!E28)</f>
        <v>T / 20</v>
      </c>
      <c r="D45" s="143" t="str">
        <f>CONCATENATE(B44,"/",B45)</f>
        <v>T17/T20</v>
      </c>
      <c r="E45" s="98" t="s">
        <v>127</v>
      </c>
      <c r="F45" s="99" t="str">
        <f>IF('SCORE 24 QUALIF'!K36='SCORE 24 QUALIF'!M36,"",CONCATENATE('SCORE 24 QUALIF'!K36," / ",'SCORE 24 QUALIF'!M36,"   (",'SCORE 24 QUALIF'!N36," : ",'SCORE 24 QUALIF'!O36,")"," (",'SCORE 24 QUALIF'!P36," : ",'SCORE 24 QUALIF'!Q36,")"," (",'SCORE 24 QUALIF'!R36," : ",'SCORE 24 QUALIF'!S36,")"))</f>
        <v/>
      </c>
      <c r="I45" s="114"/>
      <c r="J45" s="104"/>
      <c r="K45" s="104"/>
      <c r="L45" s="146"/>
      <c r="M45" s="104"/>
      <c r="N45" s="104"/>
      <c r="O45" s="104"/>
    </row>
    <row r="46" spans="1:15" ht="15.75" thickBot="1" x14ac:dyDescent="0.3">
      <c r="B46" s="99"/>
      <c r="C46" s="113"/>
      <c r="D46" s="143" t="str">
        <f>CONCATENATE(B42,"/",B43)</f>
        <v>T5/T8</v>
      </c>
      <c r="E46" s="98" t="s">
        <v>77</v>
      </c>
      <c r="F46" s="99" t="str">
        <f>IF('SCORE 24 QUALIF'!K42='SCORE 24 QUALIF'!M42,"",CONCATENATE('SCORE 24 QUALIF'!K42," / ",'SCORE 24 QUALIF'!M42,"   (",'SCORE 24 QUALIF'!N42," : ",'SCORE 24 QUALIF'!O42,")"," (",'SCORE 24 QUALIF'!P42," : ",'SCORE 24 QUALIF'!Q42,")"," (",'SCORE 24 QUALIF'!R42," : ",'SCORE 24 QUALIF'!S42,")"))</f>
        <v/>
      </c>
      <c r="I46" s="114"/>
      <c r="J46" s="104"/>
      <c r="K46" s="104"/>
      <c r="L46" s="146"/>
      <c r="M46" s="104"/>
      <c r="N46" s="104"/>
      <c r="O46" s="104"/>
    </row>
    <row r="47" spans="1:15" ht="15.75" thickBot="1" x14ac:dyDescent="0.3">
      <c r="B47" s="99"/>
      <c r="C47" s="117"/>
      <c r="D47" s="143"/>
      <c r="E47" s="118"/>
      <c r="F47" s="99"/>
      <c r="I47" s="114"/>
      <c r="J47" s="110"/>
      <c r="K47" t="str">
        <f>IF('SCORE 24 QUALIF'!AJ34="","2F",'SCORE 24 QUALIF'!AJ34)</f>
        <v>2F</v>
      </c>
      <c r="L47" s="148"/>
      <c r="M47" s="104"/>
      <c r="N47" s="104"/>
      <c r="O47" s="104"/>
    </row>
    <row r="48" spans="1:15" ht="15.75" thickBot="1" x14ac:dyDescent="0.3">
      <c r="B48" s="99"/>
      <c r="C48" s="119"/>
      <c r="D48" s="143" t="str">
        <f>CONCATENATE(B49,"/",B52)</f>
        <v>T6/T19</v>
      </c>
      <c r="E48" s="98" t="s">
        <v>81</v>
      </c>
      <c r="F48" s="99" t="str">
        <f>IF('SCORE 24 QUALIF'!K13='SCORE 24 QUALIF'!M13,"",CONCATENATE('SCORE 24 QUALIF'!K13," / ",'SCORE 24 QUALIF'!M13,"   (",'SCORE 24 QUALIF'!N13," : ",'SCORE 24 QUALIF'!O13,")"," (",'SCORE 24 QUALIF'!P13," : ",'SCORE 24 QUALIF'!Q13,")"," (",'SCORE 24 QUALIF'!R13," : ",'SCORE 24 QUALIF'!S13,")"))</f>
        <v/>
      </c>
      <c r="G48">
        <v>1</v>
      </c>
      <c r="H48" s="100" t="str">
        <f>'SCORE 24 QUALIF'!AJ33</f>
        <v/>
      </c>
      <c r="I48" s="93" t="s">
        <v>174</v>
      </c>
      <c r="J48" s="110"/>
      <c r="K48" s="108"/>
      <c r="L48" s="150"/>
      <c r="M48" s="121" t="str">
        <f>'SCORE 24 QUALIF'!T49</f>
        <v/>
      </c>
      <c r="N48" s="104"/>
      <c r="O48" s="104"/>
    </row>
    <row r="49" spans="1:15" ht="15.75" thickBot="1" x14ac:dyDescent="0.3">
      <c r="A49" s="101"/>
      <c r="B49" s="99" t="s">
        <v>115</v>
      </c>
      <c r="C49" s="102" t="str">
        <f>CONCATENATE('EMARG M Tableau QUALIF'!C14," / ",'EMARG M Tableau QUALIF'!E14)</f>
        <v>T / 6</v>
      </c>
      <c r="D49" s="143" t="str">
        <f>CONCATENATE(B50,"/",B51)</f>
        <v>T7/T18</v>
      </c>
      <c r="E49" s="98" t="s">
        <v>116</v>
      </c>
      <c r="F49" s="99" t="str">
        <f>IF('SCORE 24 QUALIF'!K19='SCORE 24 QUALIF'!M19,"",CONCATENATE('SCORE 24 QUALIF'!K19," / ",'SCORE 24 QUALIF'!M19,"   (",'SCORE 24 QUALIF'!N19," : ",'SCORE 24 QUALIF'!O19,")"," (",'SCORE 24 QUALIF'!P19," : ",'SCORE 24 QUALIF'!Q19,")"," (",'SCORE 24 QUALIF'!R19," : ",'SCORE 24 QUALIF'!S19,")"))</f>
        <v/>
      </c>
      <c r="G49">
        <v>2</v>
      </c>
      <c r="H49" s="100" t="str">
        <f>'SCORE 24 QUALIF'!AJ34</f>
        <v/>
      </c>
      <c r="I49" s="114"/>
      <c r="J49" s="104"/>
      <c r="K49" s="152" t="s">
        <v>112</v>
      </c>
      <c r="L49" s="146"/>
      <c r="M49" s="99" t="str">
        <f>IF('SCORE 24 QUALIF'!K49='SCORE 24 QUALIF'!M49,"",CONCATENATE('SCORE 24 QUALIF'!K49," / ",'SCORE 24 QUALIF'!M49,"   (",'SCORE 24 QUALIF'!N49," : ",'SCORE 24 QUALIF'!O49,")"," (",'SCORE 24 QUALIF'!P49," : ",'SCORE 24 QUALIF'!Q49,")"," (",'SCORE 24 QUALIF'!R49," : ",'SCORE 24 QUALIF'!S49,")"))</f>
        <v/>
      </c>
      <c r="N49" s="104"/>
      <c r="O49" s="104"/>
    </row>
    <row r="50" spans="1:15" x14ac:dyDescent="0.25">
      <c r="A50" s="101" t="s">
        <v>117</v>
      </c>
      <c r="B50" s="99" t="s">
        <v>124</v>
      </c>
      <c r="C50" s="102" t="str">
        <f>CONCATENATE('EMARG M Tableau QUALIF'!C15," / ",'EMARG M Tableau QUALIF'!E15)</f>
        <v>T / 7</v>
      </c>
      <c r="D50" s="143" t="str">
        <f>CONCATENATE(B50,"/",B52)</f>
        <v>T7/T19</v>
      </c>
      <c r="E50" s="98" t="s">
        <v>65</v>
      </c>
      <c r="F50" s="99" t="str">
        <f>IF('SCORE 24 QUALIF'!K25='SCORE 24 QUALIF'!M25,"",CONCATENATE('SCORE 24 QUALIF'!K25," / ",'SCORE 24 QUALIF'!M25,"   (",'SCORE 24 QUALIF'!N25," : ",'SCORE 24 QUALIF'!O25,")"," (",'SCORE 24 QUALIF'!P25," : ",'SCORE 24 QUALIF'!Q25,")"," (",'SCORE 24 QUALIF'!R25," : ",'SCORE 24 QUALIF'!S25,")"))</f>
        <v/>
      </c>
      <c r="G50">
        <v>3</v>
      </c>
      <c r="H50" s="100" t="str">
        <f>'SCORE 24 QUALIF'!AJ35</f>
        <v/>
      </c>
      <c r="I50" s="114"/>
      <c r="J50" s="104"/>
      <c r="K50" s="104" t="str">
        <f>IF('SCORE 24 QUALIF'!J49="","3 poule (A,B,C,D,E)",'SCORE 24 QUALIF'!J49)</f>
        <v>3 poule (A,B,C,D,E)</v>
      </c>
      <c r="L50" s="148"/>
      <c r="M50" s="112"/>
      <c r="N50" s="104"/>
      <c r="O50" s="104"/>
    </row>
    <row r="51" spans="1:15" x14ac:dyDescent="0.25">
      <c r="A51" s="101"/>
      <c r="B51" s="99" t="s">
        <v>75</v>
      </c>
      <c r="C51" s="102" t="str">
        <f>CONCATENATE('EMARG M Tableau QUALIF'!C26," / ",'EMARG M Tableau QUALIF'!E26)</f>
        <v>T / 18</v>
      </c>
      <c r="D51" s="143" t="str">
        <f>CONCATENATE(B49,"/",B51)</f>
        <v>T6/T18</v>
      </c>
      <c r="E51" s="98" t="s">
        <v>100</v>
      </c>
      <c r="F51" s="99" t="str">
        <f>IF('SCORE 24 QUALIF'!K31='SCORE 24 QUALIF'!M31,"",CONCATENATE('SCORE 24 QUALIF'!K31," / ",'SCORE 24 QUALIF'!M31,"   (",'SCORE 24 QUALIF'!N31," : ",'SCORE 24 QUALIF'!O31,")"," (",'SCORE 24 QUALIF'!P31," : ",'SCORE 24 QUALIF'!Q31,")"," (",'SCORE 24 QUALIF'!R31," : ",'SCORE 24 QUALIF'!S31,")"))</f>
        <v/>
      </c>
      <c r="G51">
        <v>4</v>
      </c>
      <c r="H51" s="100" t="str">
        <f>'SCORE 24 QUALIF'!AJ36</f>
        <v/>
      </c>
      <c r="I51" s="114"/>
      <c r="J51" s="104"/>
      <c r="L51" s="148"/>
      <c r="N51" s="104"/>
      <c r="O51" s="104"/>
    </row>
    <row r="52" spans="1:15" x14ac:dyDescent="0.25">
      <c r="A52" s="101"/>
      <c r="B52" s="99" t="s">
        <v>87</v>
      </c>
      <c r="C52" s="102" t="str">
        <f>CONCATENATE('EMARG M Tableau QUALIF'!C27," / ",'EMARG M Tableau QUALIF'!E27)</f>
        <v>T / 19</v>
      </c>
      <c r="D52" s="143" t="str">
        <f>CONCATENATE(B51,"/",B52)</f>
        <v>T18/T19</v>
      </c>
      <c r="E52" s="98" t="s">
        <v>128</v>
      </c>
      <c r="F52" s="99" t="str">
        <f>IF('SCORE 24 QUALIF'!K37='SCORE 24 QUALIF'!M37,"",CONCATENATE('SCORE 24 QUALIF'!K37," / ",'SCORE 24 QUALIF'!M37,"   (",'SCORE 24 QUALIF'!N37," : ",'SCORE 24 QUALIF'!O37,")"," (",'SCORE 24 QUALIF'!P37," : ",'SCORE 24 QUALIF'!Q37,")"," (",'SCORE 24 QUALIF'!R37," : ",'SCORE 24 QUALIF'!S37,")"))</f>
        <v/>
      </c>
      <c r="I52" s="114"/>
      <c r="L52"/>
    </row>
    <row r="53" spans="1:15" ht="15.75" thickBot="1" x14ac:dyDescent="0.3">
      <c r="B53" s="99"/>
      <c r="C53" s="113"/>
      <c r="D53" s="143" t="str">
        <f>CONCATENATE(B49,"/",B50)</f>
        <v>T6/T7</v>
      </c>
      <c r="E53" s="98" t="s">
        <v>78</v>
      </c>
      <c r="F53" s="99" t="str">
        <f>IF('SCORE 24 QUALIF'!K43='SCORE 24 QUALIF'!M43,"",CONCATENATE('SCORE 24 QUALIF'!K43," / ",'SCORE 24 QUALIF'!M43,"   (",'SCORE 24 QUALIF'!N43," : ",'SCORE 24 QUALIF'!O43,")"," (",'SCORE 24 QUALIF'!P43," : ",'SCORE 24 QUALIF'!Q43,")"," (",'SCORE 24 QUALIF'!R43," : ",'SCORE 24 QUALIF'!S43,")"))</f>
        <v/>
      </c>
      <c r="I53" s="114"/>
      <c r="L53"/>
    </row>
    <row r="54" spans="1:15" x14ac:dyDescent="0.25">
      <c r="B54" s="99"/>
      <c r="C54" s="117"/>
      <c r="D54" s="143"/>
      <c r="E54" s="118"/>
      <c r="F54" s="99"/>
      <c r="I54" s="114"/>
      <c r="L54"/>
    </row>
    <row r="55" spans="1:15" x14ac:dyDescent="0.25">
      <c r="A55" s="130"/>
      <c r="B55" s="131"/>
      <c r="C55" s="132"/>
      <c r="D55" s="144"/>
      <c r="E55" s="133"/>
      <c r="F55" s="131"/>
      <c r="G55" s="134"/>
      <c r="H55" s="134"/>
      <c r="I55" s="135"/>
      <c r="L55"/>
    </row>
    <row r="56" spans="1:15" x14ac:dyDescent="0.25">
      <c r="A56" s="130"/>
      <c r="B56" s="131"/>
      <c r="C56" s="132"/>
      <c r="D56" s="144"/>
      <c r="E56" s="133"/>
      <c r="F56" s="131"/>
      <c r="G56" s="134"/>
      <c r="H56" s="134"/>
      <c r="I56" s="136"/>
      <c r="L56"/>
    </row>
    <row r="57" spans="1:15" x14ac:dyDescent="0.25">
      <c r="A57" s="130"/>
      <c r="B57" s="131"/>
      <c r="C57" s="132"/>
      <c r="D57" s="144"/>
      <c r="E57" s="133"/>
      <c r="F57" s="131"/>
      <c r="G57" s="134"/>
      <c r="H57" s="134"/>
      <c r="I57" s="136"/>
      <c r="L57"/>
    </row>
    <row r="58" spans="1:15" x14ac:dyDescent="0.25">
      <c r="A58" s="130"/>
      <c r="B58" s="131"/>
      <c r="C58" s="132"/>
      <c r="D58" s="144"/>
      <c r="E58" s="133"/>
      <c r="F58" s="131"/>
      <c r="G58" s="134"/>
      <c r="H58" s="134"/>
      <c r="I58" s="136"/>
      <c r="L58"/>
    </row>
    <row r="59" spans="1:15" x14ac:dyDescent="0.25">
      <c r="A59" s="130"/>
      <c r="B59" s="131"/>
      <c r="C59" s="132"/>
      <c r="D59" s="144"/>
      <c r="E59" s="133"/>
      <c r="F59" s="131"/>
      <c r="G59" s="134"/>
      <c r="H59" s="134"/>
      <c r="I59" s="136"/>
      <c r="L59"/>
    </row>
    <row r="60" spans="1:15" x14ac:dyDescent="0.25">
      <c r="A60" s="130"/>
      <c r="B60" s="131"/>
      <c r="C60" s="132"/>
      <c r="D60" s="144"/>
      <c r="E60" s="133"/>
      <c r="F60" s="131"/>
      <c r="G60" s="134"/>
      <c r="H60" s="134"/>
      <c r="I60" s="136"/>
      <c r="L60"/>
    </row>
    <row r="61" spans="1:15" x14ac:dyDescent="0.25">
      <c r="A61" s="130"/>
      <c r="B61" s="131"/>
      <c r="C61" s="132"/>
      <c r="D61" s="144"/>
      <c r="E61" s="137"/>
      <c r="F61" s="131"/>
      <c r="G61" s="134"/>
      <c r="H61" s="134"/>
      <c r="I61" s="135"/>
      <c r="L61"/>
    </row>
    <row r="62" spans="1:15" x14ac:dyDescent="0.25">
      <c r="A62" s="130"/>
      <c r="B62" s="131"/>
      <c r="C62" s="132"/>
      <c r="D62" s="144"/>
      <c r="E62" s="133"/>
      <c r="F62" s="131"/>
      <c r="G62" s="134"/>
      <c r="H62" s="134"/>
      <c r="I62" s="95"/>
      <c r="L62"/>
    </row>
    <row r="63" spans="1:15" x14ac:dyDescent="0.25">
      <c r="A63" s="130"/>
      <c r="B63" s="131"/>
      <c r="C63" s="132"/>
      <c r="D63" s="144"/>
      <c r="E63" s="133"/>
      <c r="F63" s="131"/>
      <c r="G63" s="134"/>
      <c r="H63" s="134"/>
      <c r="I63" s="95"/>
      <c r="L63"/>
    </row>
    <row r="64" spans="1:15" x14ac:dyDescent="0.25">
      <c r="A64" s="130"/>
      <c r="B64" s="131"/>
      <c r="C64" s="132"/>
      <c r="D64" s="144"/>
      <c r="E64" s="133"/>
      <c r="F64" s="131"/>
      <c r="G64" s="134"/>
      <c r="H64" s="134"/>
      <c r="I64" s="95"/>
      <c r="L64"/>
    </row>
    <row r="65" spans="1:12" x14ac:dyDescent="0.25">
      <c r="A65" s="130"/>
      <c r="B65" s="131"/>
      <c r="C65" s="132"/>
      <c r="D65" s="144"/>
      <c r="E65" s="133"/>
      <c r="F65" s="131"/>
      <c r="G65" s="134"/>
      <c r="H65" s="134"/>
      <c r="I65" s="95"/>
      <c r="L65" s="148"/>
    </row>
    <row r="66" spans="1:12" x14ac:dyDescent="0.25">
      <c r="A66" s="130"/>
      <c r="B66" s="131"/>
      <c r="C66" s="132"/>
      <c r="D66" s="144"/>
      <c r="E66" s="133"/>
      <c r="F66" s="131"/>
      <c r="G66" s="134"/>
      <c r="H66" s="134"/>
      <c r="I66" s="95"/>
      <c r="L66" s="148"/>
    </row>
    <row r="67" spans="1:12" x14ac:dyDescent="0.25">
      <c r="A67" s="130"/>
      <c r="B67" s="134"/>
      <c r="C67" s="132"/>
      <c r="D67" s="144"/>
      <c r="E67" s="133"/>
      <c r="F67" s="131"/>
      <c r="G67" s="134"/>
      <c r="H67" s="134"/>
      <c r="I67" s="95"/>
    </row>
    <row r="68" spans="1:12" x14ac:dyDescent="0.25">
      <c r="A68" s="130"/>
      <c r="B68" s="134"/>
      <c r="C68" s="134"/>
      <c r="D68" s="145"/>
      <c r="E68" s="137"/>
      <c r="F68" s="138"/>
      <c r="G68" s="134"/>
      <c r="H68" s="134"/>
      <c r="I68" s="95"/>
    </row>
    <row r="69" spans="1:12" x14ac:dyDescent="0.25">
      <c r="A69" s="130"/>
      <c r="B69" s="134"/>
      <c r="C69" s="134"/>
      <c r="D69" s="145"/>
      <c r="E69" s="139"/>
      <c r="F69" s="138"/>
      <c r="G69" s="134"/>
      <c r="H69" s="134"/>
      <c r="I69" s="95"/>
    </row>
    <row r="70" spans="1:12" x14ac:dyDescent="0.25">
      <c r="A70" s="130"/>
      <c r="B70" s="134"/>
      <c r="C70" s="134"/>
      <c r="D70" s="145"/>
      <c r="E70" s="139"/>
      <c r="F70" s="138"/>
      <c r="G70" s="134"/>
      <c r="H70" s="134"/>
      <c r="I70" s="95"/>
    </row>
  </sheetData>
  <sheetProtection password="E69A" sheet="1" objects="1" scenarios="1" selectLockedCells="1" selectUnlockedCells="1"/>
  <mergeCells count="7">
    <mergeCell ref="F1:M3"/>
    <mergeCell ref="N1:O6"/>
    <mergeCell ref="F4:I4"/>
    <mergeCell ref="J4:K4"/>
    <mergeCell ref="L4:M4"/>
    <mergeCell ref="F5:M5"/>
    <mergeCell ref="F6:M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2:J37"/>
  <sheetViews>
    <sheetView workbookViewId="0">
      <selection activeCell="B9" sqref="B9"/>
    </sheetView>
  </sheetViews>
  <sheetFormatPr baseColWidth="10" defaultRowHeight="12.75" x14ac:dyDescent="0.2"/>
  <cols>
    <col min="1" max="1" width="2.7109375" style="1" bestFit="1" customWidth="1"/>
    <col min="2" max="2" width="3" style="1" customWidth="1"/>
    <col min="3" max="3" width="25.7109375" style="1" customWidth="1"/>
    <col min="4" max="4" width="23.85546875" style="1" customWidth="1"/>
    <col min="5" max="5" width="25.7109375" style="1" customWidth="1"/>
    <col min="6" max="6" width="20.7109375" style="1" customWidth="1"/>
    <col min="7" max="7" width="5.28515625" style="1" bestFit="1" customWidth="1"/>
    <col min="8" max="8" width="3.28515625" style="1" customWidth="1"/>
    <col min="9" max="10" width="30.7109375" style="1" customWidth="1"/>
    <col min="11" max="256" width="11.42578125" style="1"/>
    <col min="257" max="257" width="2.7109375" style="1" bestFit="1" customWidth="1"/>
    <col min="258" max="258" width="3" style="1" customWidth="1"/>
    <col min="259" max="259" width="18.7109375" style="1" bestFit="1" customWidth="1"/>
    <col min="260" max="260" width="21.5703125" style="1" bestFit="1" customWidth="1"/>
    <col min="261" max="261" width="5.28515625" style="1" bestFit="1" customWidth="1"/>
    <col min="262" max="262" width="3.28515625" style="1" customWidth="1"/>
    <col min="263" max="264" width="13.5703125" style="1" customWidth="1"/>
    <col min="265" max="512" width="11.42578125" style="1"/>
    <col min="513" max="513" width="2.7109375" style="1" bestFit="1" customWidth="1"/>
    <col min="514" max="514" width="3" style="1" customWidth="1"/>
    <col min="515" max="515" width="18.7109375" style="1" bestFit="1" customWidth="1"/>
    <col min="516" max="516" width="21.5703125" style="1" bestFit="1" customWidth="1"/>
    <col min="517" max="517" width="5.28515625" style="1" bestFit="1" customWidth="1"/>
    <col min="518" max="518" width="3.28515625" style="1" customWidth="1"/>
    <col min="519" max="520" width="13.5703125" style="1" customWidth="1"/>
    <col min="521" max="768" width="11.42578125" style="1"/>
    <col min="769" max="769" width="2.7109375" style="1" bestFit="1" customWidth="1"/>
    <col min="770" max="770" width="3" style="1" customWidth="1"/>
    <col min="771" max="771" width="18.7109375" style="1" bestFit="1" customWidth="1"/>
    <col min="772" max="772" width="21.5703125" style="1" bestFit="1" customWidth="1"/>
    <col min="773" max="773" width="5.28515625" style="1" bestFit="1" customWidth="1"/>
    <col min="774" max="774" width="3.28515625" style="1" customWidth="1"/>
    <col min="775" max="776" width="13.5703125" style="1" customWidth="1"/>
    <col min="777" max="1024" width="11.42578125" style="1"/>
    <col min="1025" max="1025" width="2.7109375" style="1" bestFit="1" customWidth="1"/>
    <col min="1026" max="1026" width="3" style="1" customWidth="1"/>
    <col min="1027" max="1027" width="18.7109375" style="1" bestFit="1" customWidth="1"/>
    <col min="1028" max="1028" width="21.5703125" style="1" bestFit="1" customWidth="1"/>
    <col min="1029" max="1029" width="5.28515625" style="1" bestFit="1" customWidth="1"/>
    <col min="1030" max="1030" width="3.28515625" style="1" customWidth="1"/>
    <col min="1031" max="1032" width="13.5703125" style="1" customWidth="1"/>
    <col min="1033" max="1280" width="11.42578125" style="1"/>
    <col min="1281" max="1281" width="2.7109375" style="1" bestFit="1" customWidth="1"/>
    <col min="1282" max="1282" width="3" style="1" customWidth="1"/>
    <col min="1283" max="1283" width="18.7109375" style="1" bestFit="1" customWidth="1"/>
    <col min="1284" max="1284" width="21.5703125" style="1" bestFit="1" customWidth="1"/>
    <col min="1285" max="1285" width="5.28515625" style="1" bestFit="1" customWidth="1"/>
    <col min="1286" max="1286" width="3.28515625" style="1" customWidth="1"/>
    <col min="1287" max="1288" width="13.5703125" style="1" customWidth="1"/>
    <col min="1289" max="1536" width="11.42578125" style="1"/>
    <col min="1537" max="1537" width="2.7109375" style="1" bestFit="1" customWidth="1"/>
    <col min="1538" max="1538" width="3" style="1" customWidth="1"/>
    <col min="1539" max="1539" width="18.7109375" style="1" bestFit="1" customWidth="1"/>
    <col min="1540" max="1540" width="21.5703125" style="1" bestFit="1" customWidth="1"/>
    <col min="1541" max="1541" width="5.28515625" style="1" bestFit="1" customWidth="1"/>
    <col min="1542" max="1542" width="3.28515625" style="1" customWidth="1"/>
    <col min="1543" max="1544" width="13.5703125" style="1" customWidth="1"/>
    <col min="1545" max="1792" width="11.42578125" style="1"/>
    <col min="1793" max="1793" width="2.7109375" style="1" bestFit="1" customWidth="1"/>
    <col min="1794" max="1794" width="3" style="1" customWidth="1"/>
    <col min="1795" max="1795" width="18.7109375" style="1" bestFit="1" customWidth="1"/>
    <col min="1796" max="1796" width="21.5703125" style="1" bestFit="1" customWidth="1"/>
    <col min="1797" max="1797" width="5.28515625" style="1" bestFit="1" customWidth="1"/>
    <col min="1798" max="1798" width="3.28515625" style="1" customWidth="1"/>
    <col min="1799" max="1800" width="13.5703125" style="1" customWidth="1"/>
    <col min="1801" max="2048" width="11.42578125" style="1"/>
    <col min="2049" max="2049" width="2.7109375" style="1" bestFit="1" customWidth="1"/>
    <col min="2050" max="2050" width="3" style="1" customWidth="1"/>
    <col min="2051" max="2051" width="18.7109375" style="1" bestFit="1" customWidth="1"/>
    <col min="2052" max="2052" width="21.5703125" style="1" bestFit="1" customWidth="1"/>
    <col min="2053" max="2053" width="5.28515625" style="1" bestFit="1" customWidth="1"/>
    <col min="2054" max="2054" width="3.28515625" style="1" customWidth="1"/>
    <col min="2055" max="2056" width="13.5703125" style="1" customWidth="1"/>
    <col min="2057" max="2304" width="11.42578125" style="1"/>
    <col min="2305" max="2305" width="2.7109375" style="1" bestFit="1" customWidth="1"/>
    <col min="2306" max="2306" width="3" style="1" customWidth="1"/>
    <col min="2307" max="2307" width="18.7109375" style="1" bestFit="1" customWidth="1"/>
    <col min="2308" max="2308" width="21.5703125" style="1" bestFit="1" customWidth="1"/>
    <col min="2309" max="2309" width="5.28515625" style="1" bestFit="1" customWidth="1"/>
    <col min="2310" max="2310" width="3.28515625" style="1" customWidth="1"/>
    <col min="2311" max="2312" width="13.5703125" style="1" customWidth="1"/>
    <col min="2313" max="2560" width="11.42578125" style="1"/>
    <col min="2561" max="2561" width="2.7109375" style="1" bestFit="1" customWidth="1"/>
    <col min="2562" max="2562" width="3" style="1" customWidth="1"/>
    <col min="2563" max="2563" width="18.7109375" style="1" bestFit="1" customWidth="1"/>
    <col min="2564" max="2564" width="21.5703125" style="1" bestFit="1" customWidth="1"/>
    <col min="2565" max="2565" width="5.28515625" style="1" bestFit="1" customWidth="1"/>
    <col min="2566" max="2566" width="3.28515625" style="1" customWidth="1"/>
    <col min="2567" max="2568" width="13.5703125" style="1" customWidth="1"/>
    <col min="2569" max="2816" width="11.42578125" style="1"/>
    <col min="2817" max="2817" width="2.7109375" style="1" bestFit="1" customWidth="1"/>
    <col min="2818" max="2818" width="3" style="1" customWidth="1"/>
    <col min="2819" max="2819" width="18.7109375" style="1" bestFit="1" customWidth="1"/>
    <col min="2820" max="2820" width="21.5703125" style="1" bestFit="1" customWidth="1"/>
    <col min="2821" max="2821" width="5.28515625" style="1" bestFit="1" customWidth="1"/>
    <col min="2822" max="2822" width="3.28515625" style="1" customWidth="1"/>
    <col min="2823" max="2824" width="13.5703125" style="1" customWidth="1"/>
    <col min="2825" max="3072" width="11.42578125" style="1"/>
    <col min="3073" max="3073" width="2.7109375" style="1" bestFit="1" customWidth="1"/>
    <col min="3074" max="3074" width="3" style="1" customWidth="1"/>
    <col min="3075" max="3075" width="18.7109375" style="1" bestFit="1" customWidth="1"/>
    <col min="3076" max="3076" width="21.5703125" style="1" bestFit="1" customWidth="1"/>
    <col min="3077" max="3077" width="5.28515625" style="1" bestFit="1" customWidth="1"/>
    <col min="3078" max="3078" width="3.28515625" style="1" customWidth="1"/>
    <col min="3079" max="3080" width="13.5703125" style="1" customWidth="1"/>
    <col min="3081" max="3328" width="11.42578125" style="1"/>
    <col min="3329" max="3329" width="2.7109375" style="1" bestFit="1" customWidth="1"/>
    <col min="3330" max="3330" width="3" style="1" customWidth="1"/>
    <col min="3331" max="3331" width="18.7109375" style="1" bestFit="1" customWidth="1"/>
    <col min="3332" max="3332" width="21.5703125" style="1" bestFit="1" customWidth="1"/>
    <col min="3333" max="3333" width="5.28515625" style="1" bestFit="1" customWidth="1"/>
    <col min="3334" max="3334" width="3.28515625" style="1" customWidth="1"/>
    <col min="3335" max="3336" width="13.5703125" style="1" customWidth="1"/>
    <col min="3337" max="3584" width="11.42578125" style="1"/>
    <col min="3585" max="3585" width="2.7109375" style="1" bestFit="1" customWidth="1"/>
    <col min="3586" max="3586" width="3" style="1" customWidth="1"/>
    <col min="3587" max="3587" width="18.7109375" style="1" bestFit="1" customWidth="1"/>
    <col min="3588" max="3588" width="21.5703125" style="1" bestFit="1" customWidth="1"/>
    <col min="3589" max="3589" width="5.28515625" style="1" bestFit="1" customWidth="1"/>
    <col min="3590" max="3590" width="3.28515625" style="1" customWidth="1"/>
    <col min="3591" max="3592" width="13.5703125" style="1" customWidth="1"/>
    <col min="3593" max="3840" width="11.42578125" style="1"/>
    <col min="3841" max="3841" width="2.7109375" style="1" bestFit="1" customWidth="1"/>
    <col min="3842" max="3842" width="3" style="1" customWidth="1"/>
    <col min="3843" max="3843" width="18.7109375" style="1" bestFit="1" customWidth="1"/>
    <col min="3844" max="3844" width="21.5703125" style="1" bestFit="1" customWidth="1"/>
    <col min="3845" max="3845" width="5.28515625" style="1" bestFit="1" customWidth="1"/>
    <col min="3846" max="3846" width="3.28515625" style="1" customWidth="1"/>
    <col min="3847" max="3848" width="13.5703125" style="1" customWidth="1"/>
    <col min="3849" max="4096" width="11.42578125" style="1"/>
    <col min="4097" max="4097" width="2.7109375" style="1" bestFit="1" customWidth="1"/>
    <col min="4098" max="4098" width="3" style="1" customWidth="1"/>
    <col min="4099" max="4099" width="18.7109375" style="1" bestFit="1" customWidth="1"/>
    <col min="4100" max="4100" width="21.5703125" style="1" bestFit="1" customWidth="1"/>
    <col min="4101" max="4101" width="5.28515625" style="1" bestFit="1" customWidth="1"/>
    <col min="4102" max="4102" width="3.28515625" style="1" customWidth="1"/>
    <col min="4103" max="4104" width="13.5703125" style="1" customWidth="1"/>
    <col min="4105" max="4352" width="11.42578125" style="1"/>
    <col min="4353" max="4353" width="2.7109375" style="1" bestFit="1" customWidth="1"/>
    <col min="4354" max="4354" width="3" style="1" customWidth="1"/>
    <col min="4355" max="4355" width="18.7109375" style="1" bestFit="1" customWidth="1"/>
    <col min="4356" max="4356" width="21.5703125" style="1" bestFit="1" customWidth="1"/>
    <col min="4357" max="4357" width="5.28515625" style="1" bestFit="1" customWidth="1"/>
    <col min="4358" max="4358" width="3.28515625" style="1" customWidth="1"/>
    <col min="4359" max="4360" width="13.5703125" style="1" customWidth="1"/>
    <col min="4361" max="4608" width="11.42578125" style="1"/>
    <col min="4609" max="4609" width="2.7109375" style="1" bestFit="1" customWidth="1"/>
    <col min="4610" max="4610" width="3" style="1" customWidth="1"/>
    <col min="4611" max="4611" width="18.7109375" style="1" bestFit="1" customWidth="1"/>
    <col min="4612" max="4612" width="21.5703125" style="1" bestFit="1" customWidth="1"/>
    <col min="4613" max="4613" width="5.28515625" style="1" bestFit="1" customWidth="1"/>
    <col min="4614" max="4614" width="3.28515625" style="1" customWidth="1"/>
    <col min="4615" max="4616" width="13.5703125" style="1" customWidth="1"/>
    <col min="4617" max="4864" width="11.42578125" style="1"/>
    <col min="4865" max="4865" width="2.7109375" style="1" bestFit="1" customWidth="1"/>
    <col min="4866" max="4866" width="3" style="1" customWidth="1"/>
    <col min="4867" max="4867" width="18.7109375" style="1" bestFit="1" customWidth="1"/>
    <col min="4868" max="4868" width="21.5703125" style="1" bestFit="1" customWidth="1"/>
    <col min="4869" max="4869" width="5.28515625" style="1" bestFit="1" customWidth="1"/>
    <col min="4870" max="4870" width="3.28515625" style="1" customWidth="1"/>
    <col min="4871" max="4872" width="13.5703125" style="1" customWidth="1"/>
    <col min="4873" max="5120" width="11.42578125" style="1"/>
    <col min="5121" max="5121" width="2.7109375" style="1" bestFit="1" customWidth="1"/>
    <col min="5122" max="5122" width="3" style="1" customWidth="1"/>
    <col min="5123" max="5123" width="18.7109375" style="1" bestFit="1" customWidth="1"/>
    <col min="5124" max="5124" width="21.5703125" style="1" bestFit="1" customWidth="1"/>
    <col min="5125" max="5125" width="5.28515625" style="1" bestFit="1" customWidth="1"/>
    <col min="5126" max="5126" width="3.28515625" style="1" customWidth="1"/>
    <col min="5127" max="5128" width="13.5703125" style="1" customWidth="1"/>
    <col min="5129" max="5376" width="11.42578125" style="1"/>
    <col min="5377" max="5377" width="2.7109375" style="1" bestFit="1" customWidth="1"/>
    <col min="5378" max="5378" width="3" style="1" customWidth="1"/>
    <col min="5379" max="5379" width="18.7109375" style="1" bestFit="1" customWidth="1"/>
    <col min="5380" max="5380" width="21.5703125" style="1" bestFit="1" customWidth="1"/>
    <col min="5381" max="5381" width="5.28515625" style="1" bestFit="1" customWidth="1"/>
    <col min="5382" max="5382" width="3.28515625" style="1" customWidth="1"/>
    <col min="5383" max="5384" width="13.5703125" style="1" customWidth="1"/>
    <col min="5385" max="5632" width="11.42578125" style="1"/>
    <col min="5633" max="5633" width="2.7109375" style="1" bestFit="1" customWidth="1"/>
    <col min="5634" max="5634" width="3" style="1" customWidth="1"/>
    <col min="5635" max="5635" width="18.7109375" style="1" bestFit="1" customWidth="1"/>
    <col min="5636" max="5636" width="21.5703125" style="1" bestFit="1" customWidth="1"/>
    <col min="5637" max="5637" width="5.28515625" style="1" bestFit="1" customWidth="1"/>
    <col min="5638" max="5638" width="3.28515625" style="1" customWidth="1"/>
    <col min="5639" max="5640" width="13.5703125" style="1" customWidth="1"/>
    <col min="5641" max="5888" width="11.42578125" style="1"/>
    <col min="5889" max="5889" width="2.7109375" style="1" bestFit="1" customWidth="1"/>
    <col min="5890" max="5890" width="3" style="1" customWidth="1"/>
    <col min="5891" max="5891" width="18.7109375" style="1" bestFit="1" customWidth="1"/>
    <col min="5892" max="5892" width="21.5703125" style="1" bestFit="1" customWidth="1"/>
    <col min="5893" max="5893" width="5.28515625" style="1" bestFit="1" customWidth="1"/>
    <col min="5894" max="5894" width="3.28515625" style="1" customWidth="1"/>
    <col min="5895" max="5896" width="13.5703125" style="1" customWidth="1"/>
    <col min="5897" max="6144" width="11.42578125" style="1"/>
    <col min="6145" max="6145" width="2.7109375" style="1" bestFit="1" customWidth="1"/>
    <col min="6146" max="6146" width="3" style="1" customWidth="1"/>
    <col min="6147" max="6147" width="18.7109375" style="1" bestFit="1" customWidth="1"/>
    <col min="6148" max="6148" width="21.5703125" style="1" bestFit="1" customWidth="1"/>
    <col min="6149" max="6149" width="5.28515625" style="1" bestFit="1" customWidth="1"/>
    <col min="6150" max="6150" width="3.28515625" style="1" customWidth="1"/>
    <col min="6151" max="6152" width="13.5703125" style="1" customWidth="1"/>
    <col min="6153" max="6400" width="11.42578125" style="1"/>
    <col min="6401" max="6401" width="2.7109375" style="1" bestFit="1" customWidth="1"/>
    <col min="6402" max="6402" width="3" style="1" customWidth="1"/>
    <col min="6403" max="6403" width="18.7109375" style="1" bestFit="1" customWidth="1"/>
    <col min="6404" max="6404" width="21.5703125" style="1" bestFit="1" customWidth="1"/>
    <col min="6405" max="6405" width="5.28515625" style="1" bestFit="1" customWidth="1"/>
    <col min="6406" max="6406" width="3.28515625" style="1" customWidth="1"/>
    <col min="6407" max="6408" width="13.5703125" style="1" customWidth="1"/>
    <col min="6409" max="6656" width="11.42578125" style="1"/>
    <col min="6657" max="6657" width="2.7109375" style="1" bestFit="1" customWidth="1"/>
    <col min="6658" max="6658" width="3" style="1" customWidth="1"/>
    <col min="6659" max="6659" width="18.7109375" style="1" bestFit="1" customWidth="1"/>
    <col min="6660" max="6660" width="21.5703125" style="1" bestFit="1" customWidth="1"/>
    <col min="6661" max="6661" width="5.28515625" style="1" bestFit="1" customWidth="1"/>
    <col min="6662" max="6662" width="3.28515625" style="1" customWidth="1"/>
    <col min="6663" max="6664" width="13.5703125" style="1" customWidth="1"/>
    <col min="6665" max="6912" width="11.42578125" style="1"/>
    <col min="6913" max="6913" width="2.7109375" style="1" bestFit="1" customWidth="1"/>
    <col min="6914" max="6914" width="3" style="1" customWidth="1"/>
    <col min="6915" max="6915" width="18.7109375" style="1" bestFit="1" customWidth="1"/>
    <col min="6916" max="6916" width="21.5703125" style="1" bestFit="1" customWidth="1"/>
    <col min="6917" max="6917" width="5.28515625" style="1" bestFit="1" customWidth="1"/>
    <col min="6918" max="6918" width="3.28515625" style="1" customWidth="1"/>
    <col min="6919" max="6920" width="13.5703125" style="1" customWidth="1"/>
    <col min="6921" max="7168" width="11.42578125" style="1"/>
    <col min="7169" max="7169" width="2.7109375" style="1" bestFit="1" customWidth="1"/>
    <col min="7170" max="7170" width="3" style="1" customWidth="1"/>
    <col min="7171" max="7171" width="18.7109375" style="1" bestFit="1" customWidth="1"/>
    <col min="7172" max="7172" width="21.5703125" style="1" bestFit="1" customWidth="1"/>
    <col min="7173" max="7173" width="5.28515625" style="1" bestFit="1" customWidth="1"/>
    <col min="7174" max="7174" width="3.28515625" style="1" customWidth="1"/>
    <col min="7175" max="7176" width="13.5703125" style="1" customWidth="1"/>
    <col min="7177" max="7424" width="11.42578125" style="1"/>
    <col min="7425" max="7425" width="2.7109375" style="1" bestFit="1" customWidth="1"/>
    <col min="7426" max="7426" width="3" style="1" customWidth="1"/>
    <col min="7427" max="7427" width="18.7109375" style="1" bestFit="1" customWidth="1"/>
    <col min="7428" max="7428" width="21.5703125" style="1" bestFit="1" customWidth="1"/>
    <col min="7429" max="7429" width="5.28515625" style="1" bestFit="1" customWidth="1"/>
    <col min="7430" max="7430" width="3.28515625" style="1" customWidth="1"/>
    <col min="7431" max="7432" width="13.5703125" style="1" customWidth="1"/>
    <col min="7433" max="7680" width="11.42578125" style="1"/>
    <col min="7681" max="7681" width="2.7109375" style="1" bestFit="1" customWidth="1"/>
    <col min="7682" max="7682" width="3" style="1" customWidth="1"/>
    <col min="7683" max="7683" width="18.7109375" style="1" bestFit="1" customWidth="1"/>
    <col min="7684" max="7684" width="21.5703125" style="1" bestFit="1" customWidth="1"/>
    <col min="7685" max="7685" width="5.28515625" style="1" bestFit="1" customWidth="1"/>
    <col min="7686" max="7686" width="3.28515625" style="1" customWidth="1"/>
    <col min="7687" max="7688" width="13.5703125" style="1" customWidth="1"/>
    <col min="7689" max="7936" width="11.42578125" style="1"/>
    <col min="7937" max="7937" width="2.7109375" style="1" bestFit="1" customWidth="1"/>
    <col min="7938" max="7938" width="3" style="1" customWidth="1"/>
    <col min="7939" max="7939" width="18.7109375" style="1" bestFit="1" customWidth="1"/>
    <col min="7940" max="7940" width="21.5703125" style="1" bestFit="1" customWidth="1"/>
    <col min="7941" max="7941" width="5.28515625" style="1" bestFit="1" customWidth="1"/>
    <col min="7942" max="7942" width="3.28515625" style="1" customWidth="1"/>
    <col min="7943" max="7944" width="13.5703125" style="1" customWidth="1"/>
    <col min="7945" max="8192" width="11.42578125" style="1"/>
    <col min="8193" max="8193" width="2.7109375" style="1" bestFit="1" customWidth="1"/>
    <col min="8194" max="8194" width="3" style="1" customWidth="1"/>
    <col min="8195" max="8195" width="18.7109375" style="1" bestFit="1" customWidth="1"/>
    <col min="8196" max="8196" width="21.5703125" style="1" bestFit="1" customWidth="1"/>
    <col min="8197" max="8197" width="5.28515625" style="1" bestFit="1" customWidth="1"/>
    <col min="8198" max="8198" width="3.28515625" style="1" customWidth="1"/>
    <col min="8199" max="8200" width="13.5703125" style="1" customWidth="1"/>
    <col min="8201" max="8448" width="11.42578125" style="1"/>
    <col min="8449" max="8449" width="2.7109375" style="1" bestFit="1" customWidth="1"/>
    <col min="8450" max="8450" width="3" style="1" customWidth="1"/>
    <col min="8451" max="8451" width="18.7109375" style="1" bestFit="1" customWidth="1"/>
    <col min="8452" max="8452" width="21.5703125" style="1" bestFit="1" customWidth="1"/>
    <col min="8453" max="8453" width="5.28515625" style="1" bestFit="1" customWidth="1"/>
    <col min="8454" max="8454" width="3.28515625" style="1" customWidth="1"/>
    <col min="8455" max="8456" width="13.5703125" style="1" customWidth="1"/>
    <col min="8457" max="8704" width="11.42578125" style="1"/>
    <col min="8705" max="8705" width="2.7109375" style="1" bestFit="1" customWidth="1"/>
    <col min="8706" max="8706" width="3" style="1" customWidth="1"/>
    <col min="8707" max="8707" width="18.7109375" style="1" bestFit="1" customWidth="1"/>
    <col min="8708" max="8708" width="21.5703125" style="1" bestFit="1" customWidth="1"/>
    <col min="8709" max="8709" width="5.28515625" style="1" bestFit="1" customWidth="1"/>
    <col min="8710" max="8710" width="3.28515625" style="1" customWidth="1"/>
    <col min="8711" max="8712" width="13.5703125" style="1" customWidth="1"/>
    <col min="8713" max="8960" width="11.42578125" style="1"/>
    <col min="8961" max="8961" width="2.7109375" style="1" bestFit="1" customWidth="1"/>
    <col min="8962" max="8962" width="3" style="1" customWidth="1"/>
    <col min="8963" max="8963" width="18.7109375" style="1" bestFit="1" customWidth="1"/>
    <col min="8964" max="8964" width="21.5703125" style="1" bestFit="1" customWidth="1"/>
    <col min="8965" max="8965" width="5.28515625" style="1" bestFit="1" customWidth="1"/>
    <col min="8966" max="8966" width="3.28515625" style="1" customWidth="1"/>
    <col min="8967" max="8968" width="13.5703125" style="1" customWidth="1"/>
    <col min="8969" max="9216" width="11.42578125" style="1"/>
    <col min="9217" max="9217" width="2.7109375" style="1" bestFit="1" customWidth="1"/>
    <col min="9218" max="9218" width="3" style="1" customWidth="1"/>
    <col min="9219" max="9219" width="18.7109375" style="1" bestFit="1" customWidth="1"/>
    <col min="9220" max="9220" width="21.5703125" style="1" bestFit="1" customWidth="1"/>
    <col min="9221" max="9221" width="5.28515625" style="1" bestFit="1" customWidth="1"/>
    <col min="9222" max="9222" width="3.28515625" style="1" customWidth="1"/>
    <col min="9223" max="9224" width="13.5703125" style="1" customWidth="1"/>
    <col min="9225" max="9472" width="11.42578125" style="1"/>
    <col min="9473" max="9473" width="2.7109375" style="1" bestFit="1" customWidth="1"/>
    <col min="9474" max="9474" width="3" style="1" customWidth="1"/>
    <col min="9475" max="9475" width="18.7109375" style="1" bestFit="1" customWidth="1"/>
    <col min="9476" max="9476" width="21.5703125" style="1" bestFit="1" customWidth="1"/>
    <col min="9477" max="9477" width="5.28515625" style="1" bestFit="1" customWidth="1"/>
    <col min="9478" max="9478" width="3.28515625" style="1" customWidth="1"/>
    <col min="9479" max="9480" width="13.5703125" style="1" customWidth="1"/>
    <col min="9481" max="9728" width="11.42578125" style="1"/>
    <col min="9729" max="9729" width="2.7109375" style="1" bestFit="1" customWidth="1"/>
    <col min="9730" max="9730" width="3" style="1" customWidth="1"/>
    <col min="9731" max="9731" width="18.7109375" style="1" bestFit="1" customWidth="1"/>
    <col min="9732" max="9732" width="21.5703125" style="1" bestFit="1" customWidth="1"/>
    <col min="9733" max="9733" width="5.28515625" style="1" bestFit="1" customWidth="1"/>
    <col min="9734" max="9734" width="3.28515625" style="1" customWidth="1"/>
    <col min="9735" max="9736" width="13.5703125" style="1" customWidth="1"/>
    <col min="9737" max="9984" width="11.42578125" style="1"/>
    <col min="9985" max="9985" width="2.7109375" style="1" bestFit="1" customWidth="1"/>
    <col min="9986" max="9986" width="3" style="1" customWidth="1"/>
    <col min="9987" max="9987" width="18.7109375" style="1" bestFit="1" customWidth="1"/>
    <col min="9988" max="9988" width="21.5703125" style="1" bestFit="1" customWidth="1"/>
    <col min="9989" max="9989" width="5.28515625" style="1" bestFit="1" customWidth="1"/>
    <col min="9990" max="9990" width="3.28515625" style="1" customWidth="1"/>
    <col min="9991" max="9992" width="13.5703125" style="1" customWidth="1"/>
    <col min="9993" max="10240" width="11.42578125" style="1"/>
    <col min="10241" max="10241" width="2.7109375" style="1" bestFit="1" customWidth="1"/>
    <col min="10242" max="10242" width="3" style="1" customWidth="1"/>
    <col min="10243" max="10243" width="18.7109375" style="1" bestFit="1" customWidth="1"/>
    <col min="10244" max="10244" width="21.5703125" style="1" bestFit="1" customWidth="1"/>
    <col min="10245" max="10245" width="5.28515625" style="1" bestFit="1" customWidth="1"/>
    <col min="10246" max="10246" width="3.28515625" style="1" customWidth="1"/>
    <col min="10247" max="10248" width="13.5703125" style="1" customWidth="1"/>
    <col min="10249" max="10496" width="11.42578125" style="1"/>
    <col min="10497" max="10497" width="2.7109375" style="1" bestFit="1" customWidth="1"/>
    <col min="10498" max="10498" width="3" style="1" customWidth="1"/>
    <col min="10499" max="10499" width="18.7109375" style="1" bestFit="1" customWidth="1"/>
    <col min="10500" max="10500" width="21.5703125" style="1" bestFit="1" customWidth="1"/>
    <col min="10501" max="10501" width="5.28515625" style="1" bestFit="1" customWidth="1"/>
    <col min="10502" max="10502" width="3.28515625" style="1" customWidth="1"/>
    <col min="10503" max="10504" width="13.5703125" style="1" customWidth="1"/>
    <col min="10505" max="10752" width="11.42578125" style="1"/>
    <col min="10753" max="10753" width="2.7109375" style="1" bestFit="1" customWidth="1"/>
    <col min="10754" max="10754" width="3" style="1" customWidth="1"/>
    <col min="10755" max="10755" width="18.7109375" style="1" bestFit="1" customWidth="1"/>
    <col min="10756" max="10756" width="21.5703125" style="1" bestFit="1" customWidth="1"/>
    <col min="10757" max="10757" width="5.28515625" style="1" bestFit="1" customWidth="1"/>
    <col min="10758" max="10758" width="3.28515625" style="1" customWidth="1"/>
    <col min="10759" max="10760" width="13.5703125" style="1" customWidth="1"/>
    <col min="10761" max="11008" width="11.42578125" style="1"/>
    <col min="11009" max="11009" width="2.7109375" style="1" bestFit="1" customWidth="1"/>
    <col min="11010" max="11010" width="3" style="1" customWidth="1"/>
    <col min="11011" max="11011" width="18.7109375" style="1" bestFit="1" customWidth="1"/>
    <col min="11012" max="11012" width="21.5703125" style="1" bestFit="1" customWidth="1"/>
    <col min="11013" max="11013" width="5.28515625" style="1" bestFit="1" customWidth="1"/>
    <col min="11014" max="11014" width="3.28515625" style="1" customWidth="1"/>
    <col min="11015" max="11016" width="13.5703125" style="1" customWidth="1"/>
    <col min="11017" max="11264" width="11.42578125" style="1"/>
    <col min="11265" max="11265" width="2.7109375" style="1" bestFit="1" customWidth="1"/>
    <col min="11266" max="11266" width="3" style="1" customWidth="1"/>
    <col min="11267" max="11267" width="18.7109375" style="1" bestFit="1" customWidth="1"/>
    <col min="11268" max="11268" width="21.5703125" style="1" bestFit="1" customWidth="1"/>
    <col min="11269" max="11269" width="5.28515625" style="1" bestFit="1" customWidth="1"/>
    <col min="11270" max="11270" width="3.28515625" style="1" customWidth="1"/>
    <col min="11271" max="11272" width="13.5703125" style="1" customWidth="1"/>
    <col min="11273" max="11520" width="11.42578125" style="1"/>
    <col min="11521" max="11521" width="2.7109375" style="1" bestFit="1" customWidth="1"/>
    <col min="11522" max="11522" width="3" style="1" customWidth="1"/>
    <col min="11523" max="11523" width="18.7109375" style="1" bestFit="1" customWidth="1"/>
    <col min="11524" max="11524" width="21.5703125" style="1" bestFit="1" customWidth="1"/>
    <col min="11525" max="11525" width="5.28515625" style="1" bestFit="1" customWidth="1"/>
    <col min="11526" max="11526" width="3.28515625" style="1" customWidth="1"/>
    <col min="11527" max="11528" width="13.5703125" style="1" customWidth="1"/>
    <col min="11529" max="11776" width="11.42578125" style="1"/>
    <col min="11777" max="11777" width="2.7109375" style="1" bestFit="1" customWidth="1"/>
    <col min="11778" max="11778" width="3" style="1" customWidth="1"/>
    <col min="11779" max="11779" width="18.7109375" style="1" bestFit="1" customWidth="1"/>
    <col min="11780" max="11780" width="21.5703125" style="1" bestFit="1" customWidth="1"/>
    <col min="11781" max="11781" width="5.28515625" style="1" bestFit="1" customWidth="1"/>
    <col min="11782" max="11782" width="3.28515625" style="1" customWidth="1"/>
    <col min="11783" max="11784" width="13.5703125" style="1" customWidth="1"/>
    <col min="11785" max="12032" width="11.42578125" style="1"/>
    <col min="12033" max="12033" width="2.7109375" style="1" bestFit="1" customWidth="1"/>
    <col min="12034" max="12034" width="3" style="1" customWidth="1"/>
    <col min="12035" max="12035" width="18.7109375" style="1" bestFit="1" customWidth="1"/>
    <col min="12036" max="12036" width="21.5703125" style="1" bestFit="1" customWidth="1"/>
    <col min="12037" max="12037" width="5.28515625" style="1" bestFit="1" customWidth="1"/>
    <col min="12038" max="12038" width="3.28515625" style="1" customWidth="1"/>
    <col min="12039" max="12040" width="13.5703125" style="1" customWidth="1"/>
    <col min="12041" max="12288" width="11.42578125" style="1"/>
    <col min="12289" max="12289" width="2.7109375" style="1" bestFit="1" customWidth="1"/>
    <col min="12290" max="12290" width="3" style="1" customWidth="1"/>
    <col min="12291" max="12291" width="18.7109375" style="1" bestFit="1" customWidth="1"/>
    <col min="12292" max="12292" width="21.5703125" style="1" bestFit="1" customWidth="1"/>
    <col min="12293" max="12293" width="5.28515625" style="1" bestFit="1" customWidth="1"/>
    <col min="12294" max="12294" width="3.28515625" style="1" customWidth="1"/>
    <col min="12295" max="12296" width="13.5703125" style="1" customWidth="1"/>
    <col min="12297" max="12544" width="11.42578125" style="1"/>
    <col min="12545" max="12545" width="2.7109375" style="1" bestFit="1" customWidth="1"/>
    <col min="12546" max="12546" width="3" style="1" customWidth="1"/>
    <col min="12547" max="12547" width="18.7109375" style="1" bestFit="1" customWidth="1"/>
    <col min="12548" max="12548" width="21.5703125" style="1" bestFit="1" customWidth="1"/>
    <col min="12549" max="12549" width="5.28515625" style="1" bestFit="1" customWidth="1"/>
    <col min="12550" max="12550" width="3.28515625" style="1" customWidth="1"/>
    <col min="12551" max="12552" width="13.5703125" style="1" customWidth="1"/>
    <col min="12553" max="12800" width="11.42578125" style="1"/>
    <col min="12801" max="12801" width="2.7109375" style="1" bestFit="1" customWidth="1"/>
    <col min="12802" max="12802" width="3" style="1" customWidth="1"/>
    <col min="12803" max="12803" width="18.7109375" style="1" bestFit="1" customWidth="1"/>
    <col min="12804" max="12804" width="21.5703125" style="1" bestFit="1" customWidth="1"/>
    <col min="12805" max="12805" width="5.28515625" style="1" bestFit="1" customWidth="1"/>
    <col min="12806" max="12806" width="3.28515625" style="1" customWidth="1"/>
    <col min="12807" max="12808" width="13.5703125" style="1" customWidth="1"/>
    <col min="12809" max="13056" width="11.42578125" style="1"/>
    <col min="13057" max="13057" width="2.7109375" style="1" bestFit="1" customWidth="1"/>
    <col min="13058" max="13058" width="3" style="1" customWidth="1"/>
    <col min="13059" max="13059" width="18.7109375" style="1" bestFit="1" customWidth="1"/>
    <col min="13060" max="13060" width="21.5703125" style="1" bestFit="1" customWidth="1"/>
    <col min="13061" max="13061" width="5.28515625" style="1" bestFit="1" customWidth="1"/>
    <col min="13062" max="13062" width="3.28515625" style="1" customWidth="1"/>
    <col min="13063" max="13064" width="13.5703125" style="1" customWidth="1"/>
    <col min="13065" max="13312" width="11.42578125" style="1"/>
    <col min="13313" max="13313" width="2.7109375" style="1" bestFit="1" customWidth="1"/>
    <col min="13314" max="13314" width="3" style="1" customWidth="1"/>
    <col min="13315" max="13315" width="18.7109375" style="1" bestFit="1" customWidth="1"/>
    <col min="13316" max="13316" width="21.5703125" style="1" bestFit="1" customWidth="1"/>
    <col min="13317" max="13317" width="5.28515625" style="1" bestFit="1" customWidth="1"/>
    <col min="13318" max="13318" width="3.28515625" style="1" customWidth="1"/>
    <col min="13319" max="13320" width="13.5703125" style="1" customWidth="1"/>
    <col min="13321" max="13568" width="11.42578125" style="1"/>
    <col min="13569" max="13569" width="2.7109375" style="1" bestFit="1" customWidth="1"/>
    <col min="13570" max="13570" width="3" style="1" customWidth="1"/>
    <col min="13571" max="13571" width="18.7109375" style="1" bestFit="1" customWidth="1"/>
    <col min="13572" max="13572" width="21.5703125" style="1" bestFit="1" customWidth="1"/>
    <col min="13573" max="13573" width="5.28515625" style="1" bestFit="1" customWidth="1"/>
    <col min="13574" max="13574" width="3.28515625" style="1" customWidth="1"/>
    <col min="13575" max="13576" width="13.5703125" style="1" customWidth="1"/>
    <col min="13577" max="13824" width="11.42578125" style="1"/>
    <col min="13825" max="13825" width="2.7109375" style="1" bestFit="1" customWidth="1"/>
    <col min="13826" max="13826" width="3" style="1" customWidth="1"/>
    <col min="13827" max="13827" width="18.7109375" style="1" bestFit="1" customWidth="1"/>
    <col min="13828" max="13828" width="21.5703125" style="1" bestFit="1" customWidth="1"/>
    <col min="13829" max="13829" width="5.28515625" style="1" bestFit="1" customWidth="1"/>
    <col min="13830" max="13830" width="3.28515625" style="1" customWidth="1"/>
    <col min="13831" max="13832" width="13.5703125" style="1" customWidth="1"/>
    <col min="13833" max="14080" width="11.42578125" style="1"/>
    <col min="14081" max="14081" width="2.7109375" style="1" bestFit="1" customWidth="1"/>
    <col min="14082" max="14082" width="3" style="1" customWidth="1"/>
    <col min="14083" max="14083" width="18.7109375" style="1" bestFit="1" customWidth="1"/>
    <col min="14084" max="14084" width="21.5703125" style="1" bestFit="1" customWidth="1"/>
    <col min="14085" max="14085" width="5.28515625" style="1" bestFit="1" customWidth="1"/>
    <col min="14086" max="14086" width="3.28515625" style="1" customWidth="1"/>
    <col min="14087" max="14088" width="13.5703125" style="1" customWidth="1"/>
    <col min="14089" max="14336" width="11.42578125" style="1"/>
    <col min="14337" max="14337" width="2.7109375" style="1" bestFit="1" customWidth="1"/>
    <col min="14338" max="14338" width="3" style="1" customWidth="1"/>
    <col min="14339" max="14339" width="18.7109375" style="1" bestFit="1" customWidth="1"/>
    <col min="14340" max="14340" width="21.5703125" style="1" bestFit="1" customWidth="1"/>
    <col min="14341" max="14341" width="5.28515625" style="1" bestFit="1" customWidth="1"/>
    <col min="14342" max="14342" width="3.28515625" style="1" customWidth="1"/>
    <col min="14343" max="14344" width="13.5703125" style="1" customWidth="1"/>
    <col min="14345" max="14592" width="11.42578125" style="1"/>
    <col min="14593" max="14593" width="2.7109375" style="1" bestFit="1" customWidth="1"/>
    <col min="14594" max="14594" width="3" style="1" customWidth="1"/>
    <col min="14595" max="14595" width="18.7109375" style="1" bestFit="1" customWidth="1"/>
    <col min="14596" max="14596" width="21.5703125" style="1" bestFit="1" customWidth="1"/>
    <col min="14597" max="14597" width="5.28515625" style="1" bestFit="1" customWidth="1"/>
    <col min="14598" max="14598" width="3.28515625" style="1" customWidth="1"/>
    <col min="14599" max="14600" width="13.5703125" style="1" customWidth="1"/>
    <col min="14601" max="14848" width="11.42578125" style="1"/>
    <col min="14849" max="14849" width="2.7109375" style="1" bestFit="1" customWidth="1"/>
    <col min="14850" max="14850" width="3" style="1" customWidth="1"/>
    <col min="14851" max="14851" width="18.7109375" style="1" bestFit="1" customWidth="1"/>
    <col min="14852" max="14852" width="21.5703125" style="1" bestFit="1" customWidth="1"/>
    <col min="14853" max="14853" width="5.28515625" style="1" bestFit="1" customWidth="1"/>
    <col min="14854" max="14854" width="3.28515625" style="1" customWidth="1"/>
    <col min="14855" max="14856" width="13.5703125" style="1" customWidth="1"/>
    <col min="14857" max="15104" width="11.42578125" style="1"/>
    <col min="15105" max="15105" width="2.7109375" style="1" bestFit="1" customWidth="1"/>
    <col min="15106" max="15106" width="3" style="1" customWidth="1"/>
    <col min="15107" max="15107" width="18.7109375" style="1" bestFit="1" customWidth="1"/>
    <col min="15108" max="15108" width="21.5703125" style="1" bestFit="1" customWidth="1"/>
    <col min="15109" max="15109" width="5.28515625" style="1" bestFit="1" customWidth="1"/>
    <col min="15110" max="15110" width="3.28515625" style="1" customWidth="1"/>
    <col min="15111" max="15112" width="13.5703125" style="1" customWidth="1"/>
    <col min="15113" max="15360" width="11.42578125" style="1"/>
    <col min="15361" max="15361" width="2.7109375" style="1" bestFit="1" customWidth="1"/>
    <col min="15362" max="15362" width="3" style="1" customWidth="1"/>
    <col min="15363" max="15363" width="18.7109375" style="1" bestFit="1" customWidth="1"/>
    <col min="15364" max="15364" width="21.5703125" style="1" bestFit="1" customWidth="1"/>
    <col min="15365" max="15365" width="5.28515625" style="1" bestFit="1" customWidth="1"/>
    <col min="15366" max="15366" width="3.28515625" style="1" customWidth="1"/>
    <col min="15367" max="15368" width="13.5703125" style="1" customWidth="1"/>
    <col min="15369" max="15616" width="11.42578125" style="1"/>
    <col min="15617" max="15617" width="2.7109375" style="1" bestFit="1" customWidth="1"/>
    <col min="15618" max="15618" width="3" style="1" customWidth="1"/>
    <col min="15619" max="15619" width="18.7109375" style="1" bestFit="1" customWidth="1"/>
    <col min="15620" max="15620" width="21.5703125" style="1" bestFit="1" customWidth="1"/>
    <col min="15621" max="15621" width="5.28515625" style="1" bestFit="1" customWidth="1"/>
    <col min="15622" max="15622" width="3.28515625" style="1" customWidth="1"/>
    <col min="15623" max="15624" width="13.5703125" style="1" customWidth="1"/>
    <col min="15625" max="15872" width="11.42578125" style="1"/>
    <col min="15873" max="15873" width="2.7109375" style="1" bestFit="1" customWidth="1"/>
    <col min="15874" max="15874" width="3" style="1" customWidth="1"/>
    <col min="15875" max="15875" width="18.7109375" style="1" bestFit="1" customWidth="1"/>
    <col min="15876" max="15876" width="21.5703125" style="1" bestFit="1" customWidth="1"/>
    <col min="15877" max="15877" width="5.28515625" style="1" bestFit="1" customWidth="1"/>
    <col min="15878" max="15878" width="3.28515625" style="1" customWidth="1"/>
    <col min="15879" max="15880" width="13.5703125" style="1" customWidth="1"/>
    <col min="15881" max="16128" width="11.42578125" style="1"/>
    <col min="16129" max="16129" width="2.7109375" style="1" bestFit="1" customWidth="1"/>
    <col min="16130" max="16130" width="3" style="1" customWidth="1"/>
    <col min="16131" max="16131" width="18.7109375" style="1" bestFit="1" customWidth="1"/>
    <col min="16132" max="16132" width="21.5703125" style="1" bestFit="1" customWidth="1"/>
    <col min="16133" max="16133" width="5.28515625" style="1" bestFit="1" customWidth="1"/>
    <col min="16134" max="16134" width="3.28515625" style="1" customWidth="1"/>
    <col min="16135" max="16136" width="13.5703125" style="1" customWidth="1"/>
    <col min="16137" max="16384" width="11.42578125" style="1"/>
  </cols>
  <sheetData>
    <row r="2" spans="1:10" x14ac:dyDescent="0.2">
      <c r="D2" s="214" t="str">
        <f>IF('LISTE ENGAGES'!R3="",'LISTE ENGAGES'!Q3,'LISTE ENGAGES'!R3)</f>
        <v>APPELATION TOURNOI</v>
      </c>
      <c r="E2" s="214"/>
      <c r="F2" s="214"/>
      <c r="G2" s="214"/>
      <c r="H2" s="214"/>
      <c r="I2" s="214"/>
      <c r="J2" s="214" t="str">
        <f>'LISTE ENGAGES'!$H$1</f>
        <v>ORGANISATEUR</v>
      </c>
    </row>
    <row r="3" spans="1:10" x14ac:dyDescent="0.2">
      <c r="D3" s="214"/>
      <c r="E3" s="214"/>
      <c r="F3" s="214"/>
      <c r="G3" s="214"/>
      <c r="H3" s="214"/>
      <c r="I3" s="214"/>
      <c r="J3" s="214"/>
    </row>
    <row r="4" spans="1:10" ht="15" x14ac:dyDescent="0.2">
      <c r="D4" s="214" t="str">
        <f>'LISTE ENGAGES'!$C$4</f>
        <v>LIEU</v>
      </c>
      <c r="E4" s="214"/>
      <c r="F4" s="217" t="str">
        <f>'LISTE ENGAGES'!$G$4</f>
        <v>DATE</v>
      </c>
      <c r="G4" s="217"/>
      <c r="H4" s="217"/>
      <c r="I4" s="48" t="str">
        <f>'LISTE ENGAGES'!$H$4</f>
        <v>GENRE</v>
      </c>
      <c r="J4" s="214"/>
    </row>
    <row r="5" spans="1:10" ht="15" x14ac:dyDescent="0.2">
      <c r="D5" s="214" t="str">
        <f>'LISTE ENGAGES'!$C$5</f>
        <v>TYPE</v>
      </c>
      <c r="E5" s="214"/>
      <c r="F5" s="214"/>
      <c r="G5" s="214"/>
      <c r="H5" s="214"/>
      <c r="I5" s="214"/>
      <c r="J5" s="214"/>
    </row>
    <row r="6" spans="1:10" ht="15" x14ac:dyDescent="0.2">
      <c r="D6" s="212" t="s">
        <v>17</v>
      </c>
      <c r="E6" s="212"/>
      <c r="F6" s="212"/>
      <c r="G6" s="212"/>
      <c r="H6" s="212"/>
      <c r="I6" s="212"/>
      <c r="J6" s="212"/>
    </row>
    <row r="8" spans="1:10" x14ac:dyDescent="0.2">
      <c r="A8" s="20" t="s">
        <v>7</v>
      </c>
      <c r="B8" s="20"/>
      <c r="C8" s="20" t="s">
        <v>8</v>
      </c>
      <c r="D8" s="20" t="s">
        <v>9</v>
      </c>
      <c r="E8" s="20" t="s">
        <v>8</v>
      </c>
      <c r="F8" s="20" t="s">
        <v>9</v>
      </c>
      <c r="G8" s="20" t="s">
        <v>10</v>
      </c>
      <c r="H8" s="20" t="s">
        <v>11</v>
      </c>
      <c r="I8" s="49" t="s">
        <v>18</v>
      </c>
      <c r="J8" s="49" t="s">
        <v>19</v>
      </c>
    </row>
    <row r="9" spans="1:10" ht="24.95" customHeight="1" x14ac:dyDescent="0.2">
      <c r="A9" s="21">
        <v>1</v>
      </c>
      <c r="B9" s="22"/>
      <c r="C9" s="23" t="s">
        <v>162</v>
      </c>
      <c r="D9" s="24"/>
      <c r="E9" s="25">
        <v>1</v>
      </c>
      <c r="F9" s="26"/>
      <c r="G9" s="27"/>
      <c r="H9" s="28"/>
      <c r="I9" s="50"/>
      <c r="J9" s="50"/>
    </row>
    <row r="10" spans="1:10" ht="24.95" customHeight="1" x14ac:dyDescent="0.2">
      <c r="A10" s="29">
        <v>2</v>
      </c>
      <c r="B10" s="22"/>
      <c r="C10" s="23" t="s">
        <v>162</v>
      </c>
      <c r="D10" s="24"/>
      <c r="E10" s="25">
        <v>2</v>
      </c>
      <c r="F10" s="26"/>
      <c r="G10" s="27"/>
      <c r="H10" s="28"/>
      <c r="I10" s="50"/>
      <c r="J10" s="50"/>
    </row>
    <row r="11" spans="1:10" ht="24.95" customHeight="1" x14ac:dyDescent="0.2">
      <c r="A11" s="31">
        <v>3</v>
      </c>
      <c r="B11" s="32"/>
      <c r="C11" s="23" t="s">
        <v>162</v>
      </c>
      <c r="D11" s="24"/>
      <c r="E11" s="25">
        <v>3</v>
      </c>
      <c r="F11" s="26"/>
      <c r="G11" s="27"/>
      <c r="H11" s="28"/>
      <c r="I11" s="50"/>
      <c r="J11" s="50"/>
    </row>
    <row r="12" spans="1:10" ht="24.95" customHeight="1" x14ac:dyDescent="0.2">
      <c r="A12" s="38">
        <v>4</v>
      </c>
      <c r="B12" s="32"/>
      <c r="C12" s="23" t="s">
        <v>162</v>
      </c>
      <c r="D12" s="24"/>
      <c r="E12" s="25">
        <v>4</v>
      </c>
      <c r="F12" s="26"/>
      <c r="G12" s="27"/>
      <c r="H12" s="28"/>
      <c r="I12" s="50"/>
      <c r="J12" s="50"/>
    </row>
    <row r="13" spans="1:10" ht="24.95" customHeight="1" x14ac:dyDescent="0.2">
      <c r="A13" s="31">
        <v>5</v>
      </c>
      <c r="B13" s="32"/>
      <c r="C13" s="23" t="s">
        <v>162</v>
      </c>
      <c r="D13" s="24"/>
      <c r="E13" s="25">
        <v>5</v>
      </c>
      <c r="F13" s="26"/>
      <c r="G13" s="40"/>
      <c r="H13" s="28"/>
      <c r="I13" s="50"/>
      <c r="J13" s="50"/>
    </row>
    <row r="14" spans="1:10" ht="24.95" customHeight="1" x14ac:dyDescent="0.2">
      <c r="A14" s="21">
        <v>6</v>
      </c>
      <c r="B14" s="32"/>
      <c r="C14" s="23" t="s">
        <v>162</v>
      </c>
      <c r="D14" s="24"/>
      <c r="E14" s="25">
        <v>6</v>
      </c>
      <c r="F14" s="26"/>
      <c r="G14" s="27"/>
      <c r="H14" s="28"/>
      <c r="I14" s="50"/>
      <c r="J14" s="50"/>
    </row>
    <row r="15" spans="1:10" ht="24.95" customHeight="1" x14ac:dyDescent="0.2">
      <c r="A15" s="42">
        <v>7</v>
      </c>
      <c r="B15" s="43"/>
      <c r="C15" s="23" t="s">
        <v>162</v>
      </c>
      <c r="D15" s="24"/>
      <c r="E15" s="25">
        <v>7</v>
      </c>
      <c r="F15" s="26"/>
      <c r="G15" s="27"/>
      <c r="H15" s="44"/>
      <c r="I15" s="51"/>
      <c r="J15" s="51"/>
    </row>
    <row r="16" spans="1:10" ht="24.95" customHeight="1" x14ac:dyDescent="0.2">
      <c r="A16" s="38">
        <v>8</v>
      </c>
      <c r="B16" s="32"/>
      <c r="C16" s="23" t="s">
        <v>162</v>
      </c>
      <c r="D16" s="24"/>
      <c r="E16" s="25">
        <v>8</v>
      </c>
      <c r="F16" s="26"/>
      <c r="G16" s="40"/>
      <c r="H16" s="28"/>
      <c r="I16" s="50"/>
      <c r="J16" s="50"/>
    </row>
    <row r="17" spans="1:10" ht="24.95" customHeight="1" x14ac:dyDescent="0.2">
      <c r="A17" s="46">
        <v>9</v>
      </c>
      <c r="B17" s="43"/>
      <c r="C17" s="23" t="s">
        <v>162</v>
      </c>
      <c r="D17" s="24"/>
      <c r="E17" s="25">
        <v>9</v>
      </c>
      <c r="F17" s="26"/>
      <c r="G17" s="27"/>
      <c r="H17" s="44"/>
      <c r="I17" s="51"/>
      <c r="J17" s="51"/>
    </row>
    <row r="18" spans="1:10" ht="24.95" customHeight="1" x14ac:dyDescent="0.2">
      <c r="A18" s="38">
        <v>10</v>
      </c>
      <c r="B18" s="32"/>
      <c r="C18" s="23" t="s">
        <v>162</v>
      </c>
      <c r="D18" s="24"/>
      <c r="E18" s="25">
        <v>10</v>
      </c>
      <c r="F18" s="26"/>
      <c r="G18" s="27"/>
      <c r="H18" s="28"/>
      <c r="I18" s="50"/>
      <c r="J18" s="50"/>
    </row>
    <row r="19" spans="1:10" ht="24.95" customHeight="1" x14ac:dyDescent="0.2">
      <c r="A19" s="46">
        <v>11</v>
      </c>
      <c r="B19" s="43"/>
      <c r="C19" s="23" t="s">
        <v>162</v>
      </c>
      <c r="D19" s="24"/>
      <c r="E19" s="25">
        <v>11</v>
      </c>
      <c r="F19" s="26"/>
      <c r="G19" s="27"/>
      <c r="H19" s="44"/>
      <c r="I19" s="51"/>
      <c r="J19" s="51"/>
    </row>
    <row r="20" spans="1:10" ht="24.95" customHeight="1" x14ac:dyDescent="0.2">
      <c r="A20" s="38">
        <v>12</v>
      </c>
      <c r="B20" s="32"/>
      <c r="C20" s="23" t="s">
        <v>162</v>
      </c>
      <c r="D20" s="24"/>
      <c r="E20" s="25">
        <v>12</v>
      </c>
      <c r="F20" s="26"/>
      <c r="G20" s="40"/>
      <c r="H20" s="28"/>
      <c r="I20" s="50"/>
      <c r="J20" s="50"/>
    </row>
    <row r="21" spans="1:10" ht="24.95" customHeight="1" x14ac:dyDescent="0.2">
      <c r="A21" s="38">
        <v>13</v>
      </c>
      <c r="B21" s="32"/>
      <c r="C21" s="23" t="s">
        <v>162</v>
      </c>
      <c r="D21" s="24"/>
      <c r="E21" s="25">
        <v>13</v>
      </c>
      <c r="F21" s="26"/>
      <c r="G21" s="27"/>
      <c r="H21" s="28"/>
      <c r="I21" s="50"/>
      <c r="J21" s="50"/>
    </row>
    <row r="22" spans="1:10" ht="24.95" customHeight="1" x14ac:dyDescent="0.2">
      <c r="A22" s="38">
        <v>14</v>
      </c>
      <c r="B22" s="32"/>
      <c r="C22" s="23" t="s">
        <v>162</v>
      </c>
      <c r="D22" s="24"/>
      <c r="E22" s="25">
        <v>14</v>
      </c>
      <c r="F22" s="26"/>
      <c r="G22" s="47"/>
      <c r="H22" s="28"/>
      <c r="I22" s="50"/>
      <c r="J22" s="50"/>
    </row>
    <row r="23" spans="1:10" ht="24.95" customHeight="1" x14ac:dyDescent="0.2">
      <c r="A23" s="38">
        <v>15</v>
      </c>
      <c r="B23" s="32"/>
      <c r="C23" s="23" t="s">
        <v>162</v>
      </c>
      <c r="D23" s="24"/>
      <c r="E23" s="25">
        <v>15</v>
      </c>
      <c r="F23" s="26"/>
      <c r="G23" s="27"/>
      <c r="H23" s="28"/>
      <c r="I23" s="50"/>
      <c r="J23" s="50"/>
    </row>
    <row r="24" spans="1:10" ht="24.95" customHeight="1" x14ac:dyDescent="0.2">
      <c r="A24" s="31">
        <v>16</v>
      </c>
      <c r="B24" s="28"/>
      <c r="C24" s="23" t="s">
        <v>162</v>
      </c>
      <c r="D24" s="24"/>
      <c r="E24" s="25">
        <v>16</v>
      </c>
      <c r="F24" s="26"/>
      <c r="G24" s="27"/>
      <c r="H24" s="28"/>
      <c r="I24" s="50"/>
      <c r="J24" s="50"/>
    </row>
    <row r="25" spans="1:10" ht="24.95" customHeight="1" x14ac:dyDescent="0.2">
      <c r="A25" s="38">
        <v>17</v>
      </c>
      <c r="B25" s="32"/>
      <c r="C25" s="23" t="s">
        <v>162</v>
      </c>
      <c r="D25" s="24"/>
      <c r="E25" s="25">
        <v>17</v>
      </c>
      <c r="F25" s="26"/>
      <c r="G25" s="40"/>
      <c r="H25" s="28"/>
      <c r="I25" s="50"/>
      <c r="J25" s="50"/>
    </row>
    <row r="26" spans="1:10" ht="24.95" customHeight="1" x14ac:dyDescent="0.2">
      <c r="A26" s="38">
        <v>18</v>
      </c>
      <c r="B26" s="32"/>
      <c r="C26" s="23" t="s">
        <v>162</v>
      </c>
      <c r="D26" s="24"/>
      <c r="E26" s="25">
        <v>18</v>
      </c>
      <c r="F26" s="26"/>
      <c r="G26" s="27"/>
      <c r="H26" s="28"/>
      <c r="I26" s="50"/>
      <c r="J26" s="50"/>
    </row>
    <row r="27" spans="1:10" ht="24.95" customHeight="1" x14ac:dyDescent="0.2">
      <c r="A27" s="38">
        <v>19</v>
      </c>
      <c r="B27" s="32"/>
      <c r="C27" s="23" t="s">
        <v>162</v>
      </c>
      <c r="D27" s="24"/>
      <c r="E27" s="25">
        <v>19</v>
      </c>
      <c r="F27" s="26"/>
      <c r="G27" s="47"/>
      <c r="H27" s="28"/>
      <c r="I27" s="50"/>
      <c r="J27" s="50"/>
    </row>
    <row r="28" spans="1:10" ht="24.95" customHeight="1" x14ac:dyDescent="0.2">
      <c r="A28" s="38">
        <v>20</v>
      </c>
      <c r="B28" s="32"/>
      <c r="C28" s="23" t="s">
        <v>162</v>
      </c>
      <c r="D28" s="24"/>
      <c r="E28" s="25">
        <v>20</v>
      </c>
      <c r="F28" s="26"/>
      <c r="G28" s="27"/>
      <c r="H28" s="28"/>
      <c r="I28" s="50"/>
      <c r="J28" s="50"/>
    </row>
    <row r="29" spans="1:10" ht="24.95" customHeight="1" x14ac:dyDescent="0.2">
      <c r="A29" s="31">
        <v>21</v>
      </c>
      <c r="B29" s="28"/>
      <c r="C29" s="23" t="s">
        <v>162</v>
      </c>
      <c r="D29" s="24"/>
      <c r="E29" s="25">
        <v>21</v>
      </c>
      <c r="F29" s="26"/>
      <c r="G29" s="27"/>
      <c r="H29" s="28"/>
      <c r="I29" s="50"/>
      <c r="J29" s="50"/>
    </row>
    <row r="30" spans="1:10" ht="24.95" customHeight="1" x14ac:dyDescent="0.2">
      <c r="A30" s="38">
        <v>22</v>
      </c>
      <c r="B30" s="32"/>
      <c r="C30" s="23" t="s">
        <v>162</v>
      </c>
      <c r="D30" s="24"/>
      <c r="E30" s="25">
        <v>22</v>
      </c>
      <c r="F30" s="26"/>
      <c r="G30" s="40"/>
      <c r="H30" s="28"/>
      <c r="I30" s="50"/>
      <c r="J30" s="50"/>
    </row>
    <row r="31" spans="1:10" ht="24.95" customHeight="1" x14ac:dyDescent="0.2">
      <c r="A31" s="38">
        <v>23</v>
      </c>
      <c r="B31" s="32"/>
      <c r="C31" s="23" t="s">
        <v>162</v>
      </c>
      <c r="D31" s="24"/>
      <c r="E31" s="25">
        <v>23</v>
      </c>
      <c r="F31" s="26"/>
      <c r="G31" s="27"/>
      <c r="H31" s="28"/>
      <c r="I31" s="50"/>
      <c r="J31" s="50"/>
    </row>
    <row r="32" spans="1:10" ht="24.95" customHeight="1" x14ac:dyDescent="0.2">
      <c r="A32" s="38">
        <v>24</v>
      </c>
      <c r="B32" s="32"/>
      <c r="C32" s="23" t="s">
        <v>162</v>
      </c>
      <c r="D32" s="24"/>
      <c r="E32" s="25">
        <v>24</v>
      </c>
      <c r="F32" s="26"/>
      <c r="G32" s="47"/>
      <c r="H32" s="28"/>
      <c r="I32" s="50"/>
      <c r="J32" s="50"/>
    </row>
    <row r="33" spans="3:7" x14ac:dyDescent="0.2">
      <c r="C33" s="52"/>
      <c r="D33" s="52"/>
      <c r="E33" s="52"/>
      <c r="F33" s="52"/>
      <c r="G33" s="52"/>
    </row>
    <row r="34" spans="3:7" x14ac:dyDescent="0.2">
      <c r="C34" s="1" t="s">
        <v>20</v>
      </c>
    </row>
    <row r="35" spans="3:7" x14ac:dyDescent="0.2">
      <c r="C35" s="1" t="s">
        <v>21</v>
      </c>
    </row>
    <row r="36" spans="3:7" x14ac:dyDescent="0.2">
      <c r="C36" s="1" t="str">
        <f>CONCATENATE('EMARG M Tableau PRIN'!C19," / ")</f>
        <v xml:space="preserve">T / </v>
      </c>
    </row>
    <row r="37" spans="3:7" x14ac:dyDescent="0.2">
      <c r="C37" s="1" t="s">
        <v>22</v>
      </c>
    </row>
  </sheetData>
  <sheetProtection password="E69A" sheet="1" objects="1" scenarios="1" selectLockedCells="1"/>
  <mergeCells count="6">
    <mergeCell ref="D6:J6"/>
    <mergeCell ref="D2:I3"/>
    <mergeCell ref="J2:J4"/>
    <mergeCell ref="D4:E4"/>
    <mergeCell ref="F4:H4"/>
    <mergeCell ref="D5:J5"/>
  </mergeCells>
  <dataValidations count="1">
    <dataValidation type="list" allowBlank="1" showInputMessage="1" showErrorMessage="1" sqref="D5:J5">
      <formula1>INDIRECT($J$5)</formula1>
    </dataValidation>
  </dataValidations>
  <printOptions horizontalCentered="1" verticalCentered="1"/>
  <pageMargins left="0.25" right="0.25" top="0.75" bottom="0.75" header="0.3" footer="0.3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AH41"/>
  <sheetViews>
    <sheetView zoomScale="80" zoomScaleNormal="80" workbookViewId="0">
      <selection activeCell="E4" sqref="E4"/>
    </sheetView>
  </sheetViews>
  <sheetFormatPr baseColWidth="10" defaultRowHeight="12.75" x14ac:dyDescent="0.2"/>
  <cols>
    <col min="1" max="1" width="21.5703125" style="1" bestFit="1" customWidth="1"/>
    <col min="2" max="2" width="2.85546875" style="53" bestFit="1" customWidth="1"/>
    <col min="3" max="3" width="14.28515625" style="1" bestFit="1" customWidth="1"/>
    <col min="4" max="4" width="6" style="1" bestFit="1" customWidth="1"/>
    <col min="5" max="5" width="14.28515625" style="1" bestFit="1" customWidth="1"/>
    <col min="6" max="6" width="3.42578125" style="1" bestFit="1" customWidth="1"/>
    <col min="7" max="7" width="5.140625" style="1" bestFit="1" customWidth="1"/>
    <col min="8" max="8" width="33.28515625" style="55" customWidth="1"/>
    <col min="9" max="9" width="2.7109375" style="56" customWidth="1"/>
    <col min="10" max="10" width="33.28515625" style="57" customWidth="1"/>
    <col min="11" max="11" width="5.140625" style="56" bestFit="1" customWidth="1"/>
    <col min="12" max="12" width="8.85546875" style="56" bestFit="1" customWidth="1"/>
    <col min="13" max="13" width="3" style="56" bestFit="1" customWidth="1"/>
    <col min="14" max="14" width="5.140625" style="56" bestFit="1" customWidth="1"/>
    <col min="15" max="15" width="33.28515625" style="55" customWidth="1"/>
    <col min="16" max="16" width="2.7109375" style="56" customWidth="1"/>
    <col min="17" max="17" width="33.28515625" style="57" customWidth="1"/>
    <col min="18" max="18" width="5.140625" style="1" bestFit="1" customWidth="1"/>
    <col min="19" max="19" width="11.42578125" style="1"/>
    <col min="20" max="20" width="7.7109375" style="1" bestFit="1" customWidth="1"/>
    <col min="21" max="21" width="3" style="1" customWidth="1"/>
    <col min="22" max="22" width="5.140625" style="1" bestFit="1" customWidth="1"/>
    <col min="23" max="23" width="33.28515625" style="1" customWidth="1"/>
    <col min="24" max="24" width="6" style="1" bestFit="1" customWidth="1"/>
    <col min="25" max="25" width="33.28515625" style="1" customWidth="1"/>
    <col min="26" max="26" width="5.140625" style="1" customWidth="1"/>
    <col min="27" max="27" width="7.7109375" style="1" bestFit="1" customWidth="1"/>
    <col min="28" max="28" width="3.42578125" style="1" bestFit="1" customWidth="1"/>
    <col min="29" max="29" width="5.140625" style="1" bestFit="1" customWidth="1"/>
    <col min="30" max="30" width="33.28515625" style="1" customWidth="1"/>
    <col min="31" max="31" width="2.85546875" style="1" bestFit="1" customWidth="1"/>
    <col min="32" max="32" width="33.28515625" style="1" customWidth="1"/>
    <col min="33" max="266" width="11.42578125" style="1"/>
    <col min="267" max="267" width="3.5703125" style="1" customWidth="1"/>
    <col min="268" max="268" width="11.42578125" style="1"/>
    <col min="269" max="269" width="4.42578125" style="1" customWidth="1"/>
    <col min="270" max="270" width="11.42578125" style="1"/>
    <col min="271" max="271" width="5" style="1" customWidth="1"/>
    <col min="272" max="272" width="11.42578125" style="1"/>
    <col min="273" max="273" width="4.140625" style="1" customWidth="1"/>
    <col min="274" max="522" width="11.42578125" style="1"/>
    <col min="523" max="523" width="3.5703125" style="1" customWidth="1"/>
    <col min="524" max="524" width="11.42578125" style="1"/>
    <col min="525" max="525" width="4.42578125" style="1" customWidth="1"/>
    <col min="526" max="526" width="11.42578125" style="1"/>
    <col min="527" max="527" width="5" style="1" customWidth="1"/>
    <col min="528" max="528" width="11.42578125" style="1"/>
    <col min="529" max="529" width="4.140625" style="1" customWidth="1"/>
    <col min="530" max="778" width="11.42578125" style="1"/>
    <col min="779" max="779" width="3.5703125" style="1" customWidth="1"/>
    <col min="780" max="780" width="11.42578125" style="1"/>
    <col min="781" max="781" width="4.42578125" style="1" customWidth="1"/>
    <col min="782" max="782" width="11.42578125" style="1"/>
    <col min="783" max="783" width="5" style="1" customWidth="1"/>
    <col min="784" max="784" width="11.42578125" style="1"/>
    <col min="785" max="785" width="4.140625" style="1" customWidth="1"/>
    <col min="786" max="1034" width="11.42578125" style="1"/>
    <col min="1035" max="1035" width="3.5703125" style="1" customWidth="1"/>
    <col min="1036" max="1036" width="11.42578125" style="1"/>
    <col min="1037" max="1037" width="4.42578125" style="1" customWidth="1"/>
    <col min="1038" max="1038" width="11.42578125" style="1"/>
    <col min="1039" max="1039" width="5" style="1" customWidth="1"/>
    <col min="1040" max="1040" width="11.42578125" style="1"/>
    <col min="1041" max="1041" width="4.140625" style="1" customWidth="1"/>
    <col min="1042" max="1290" width="11.42578125" style="1"/>
    <col min="1291" max="1291" width="3.5703125" style="1" customWidth="1"/>
    <col min="1292" max="1292" width="11.42578125" style="1"/>
    <col min="1293" max="1293" width="4.42578125" style="1" customWidth="1"/>
    <col min="1294" max="1294" width="11.42578125" style="1"/>
    <col min="1295" max="1295" width="5" style="1" customWidth="1"/>
    <col min="1296" max="1296" width="11.42578125" style="1"/>
    <col min="1297" max="1297" width="4.140625" style="1" customWidth="1"/>
    <col min="1298" max="1546" width="11.42578125" style="1"/>
    <col min="1547" max="1547" width="3.5703125" style="1" customWidth="1"/>
    <col min="1548" max="1548" width="11.42578125" style="1"/>
    <col min="1549" max="1549" width="4.42578125" style="1" customWidth="1"/>
    <col min="1550" max="1550" width="11.42578125" style="1"/>
    <col min="1551" max="1551" width="5" style="1" customWidth="1"/>
    <col min="1552" max="1552" width="11.42578125" style="1"/>
    <col min="1553" max="1553" width="4.140625" style="1" customWidth="1"/>
    <col min="1554" max="1802" width="11.42578125" style="1"/>
    <col min="1803" max="1803" width="3.5703125" style="1" customWidth="1"/>
    <col min="1804" max="1804" width="11.42578125" style="1"/>
    <col min="1805" max="1805" width="4.42578125" style="1" customWidth="1"/>
    <col min="1806" max="1806" width="11.42578125" style="1"/>
    <col min="1807" max="1807" width="5" style="1" customWidth="1"/>
    <col min="1808" max="1808" width="11.42578125" style="1"/>
    <col min="1809" max="1809" width="4.140625" style="1" customWidth="1"/>
    <col min="1810" max="2058" width="11.42578125" style="1"/>
    <col min="2059" max="2059" width="3.5703125" style="1" customWidth="1"/>
    <col min="2060" max="2060" width="11.42578125" style="1"/>
    <col min="2061" max="2061" width="4.42578125" style="1" customWidth="1"/>
    <col min="2062" max="2062" width="11.42578125" style="1"/>
    <col min="2063" max="2063" width="5" style="1" customWidth="1"/>
    <col min="2064" max="2064" width="11.42578125" style="1"/>
    <col min="2065" max="2065" width="4.140625" style="1" customWidth="1"/>
    <col min="2066" max="2314" width="11.42578125" style="1"/>
    <col min="2315" max="2315" width="3.5703125" style="1" customWidth="1"/>
    <col min="2316" max="2316" width="11.42578125" style="1"/>
    <col min="2317" max="2317" width="4.42578125" style="1" customWidth="1"/>
    <col min="2318" max="2318" width="11.42578125" style="1"/>
    <col min="2319" max="2319" width="5" style="1" customWidth="1"/>
    <col min="2320" max="2320" width="11.42578125" style="1"/>
    <col min="2321" max="2321" width="4.140625" style="1" customWidth="1"/>
    <col min="2322" max="2570" width="11.42578125" style="1"/>
    <col min="2571" max="2571" width="3.5703125" style="1" customWidth="1"/>
    <col min="2572" max="2572" width="11.42578125" style="1"/>
    <col min="2573" max="2573" width="4.42578125" style="1" customWidth="1"/>
    <col min="2574" max="2574" width="11.42578125" style="1"/>
    <col min="2575" max="2575" width="5" style="1" customWidth="1"/>
    <col min="2576" max="2576" width="11.42578125" style="1"/>
    <col min="2577" max="2577" width="4.140625" style="1" customWidth="1"/>
    <col min="2578" max="2826" width="11.42578125" style="1"/>
    <col min="2827" max="2827" width="3.5703125" style="1" customWidth="1"/>
    <col min="2828" max="2828" width="11.42578125" style="1"/>
    <col min="2829" max="2829" width="4.42578125" style="1" customWidth="1"/>
    <col min="2830" max="2830" width="11.42578125" style="1"/>
    <col min="2831" max="2831" width="5" style="1" customWidth="1"/>
    <col min="2832" max="2832" width="11.42578125" style="1"/>
    <col min="2833" max="2833" width="4.140625" style="1" customWidth="1"/>
    <col min="2834" max="3082" width="11.42578125" style="1"/>
    <col min="3083" max="3083" width="3.5703125" style="1" customWidth="1"/>
    <col min="3084" max="3084" width="11.42578125" style="1"/>
    <col min="3085" max="3085" width="4.42578125" style="1" customWidth="1"/>
    <col min="3086" max="3086" width="11.42578125" style="1"/>
    <col min="3087" max="3087" width="5" style="1" customWidth="1"/>
    <col min="3088" max="3088" width="11.42578125" style="1"/>
    <col min="3089" max="3089" width="4.140625" style="1" customWidth="1"/>
    <col min="3090" max="3338" width="11.42578125" style="1"/>
    <col min="3339" max="3339" width="3.5703125" style="1" customWidth="1"/>
    <col min="3340" max="3340" width="11.42578125" style="1"/>
    <col min="3341" max="3341" width="4.42578125" style="1" customWidth="1"/>
    <col min="3342" max="3342" width="11.42578125" style="1"/>
    <col min="3343" max="3343" width="5" style="1" customWidth="1"/>
    <col min="3344" max="3344" width="11.42578125" style="1"/>
    <col min="3345" max="3345" width="4.140625" style="1" customWidth="1"/>
    <col min="3346" max="3594" width="11.42578125" style="1"/>
    <col min="3595" max="3595" width="3.5703125" style="1" customWidth="1"/>
    <col min="3596" max="3596" width="11.42578125" style="1"/>
    <col min="3597" max="3597" width="4.42578125" style="1" customWidth="1"/>
    <col min="3598" max="3598" width="11.42578125" style="1"/>
    <col min="3599" max="3599" width="5" style="1" customWidth="1"/>
    <col min="3600" max="3600" width="11.42578125" style="1"/>
    <col min="3601" max="3601" width="4.140625" style="1" customWidth="1"/>
    <col min="3602" max="3850" width="11.42578125" style="1"/>
    <col min="3851" max="3851" width="3.5703125" style="1" customWidth="1"/>
    <col min="3852" max="3852" width="11.42578125" style="1"/>
    <col min="3853" max="3853" width="4.42578125" style="1" customWidth="1"/>
    <col min="3854" max="3854" width="11.42578125" style="1"/>
    <col min="3855" max="3855" width="5" style="1" customWidth="1"/>
    <col min="3856" max="3856" width="11.42578125" style="1"/>
    <col min="3857" max="3857" width="4.140625" style="1" customWidth="1"/>
    <col min="3858" max="4106" width="11.42578125" style="1"/>
    <col min="4107" max="4107" width="3.5703125" style="1" customWidth="1"/>
    <col min="4108" max="4108" width="11.42578125" style="1"/>
    <col min="4109" max="4109" width="4.42578125" style="1" customWidth="1"/>
    <col min="4110" max="4110" width="11.42578125" style="1"/>
    <col min="4111" max="4111" width="5" style="1" customWidth="1"/>
    <col min="4112" max="4112" width="11.42578125" style="1"/>
    <col min="4113" max="4113" width="4.140625" style="1" customWidth="1"/>
    <col min="4114" max="4362" width="11.42578125" style="1"/>
    <col min="4363" max="4363" width="3.5703125" style="1" customWidth="1"/>
    <col min="4364" max="4364" width="11.42578125" style="1"/>
    <col min="4365" max="4365" width="4.42578125" style="1" customWidth="1"/>
    <col min="4366" max="4366" width="11.42578125" style="1"/>
    <col min="4367" max="4367" width="5" style="1" customWidth="1"/>
    <col min="4368" max="4368" width="11.42578125" style="1"/>
    <col min="4369" max="4369" width="4.140625" style="1" customWidth="1"/>
    <col min="4370" max="4618" width="11.42578125" style="1"/>
    <col min="4619" max="4619" width="3.5703125" style="1" customWidth="1"/>
    <col min="4620" max="4620" width="11.42578125" style="1"/>
    <col min="4621" max="4621" width="4.42578125" style="1" customWidth="1"/>
    <col min="4622" max="4622" width="11.42578125" style="1"/>
    <col min="4623" max="4623" width="5" style="1" customWidth="1"/>
    <col min="4624" max="4624" width="11.42578125" style="1"/>
    <col min="4625" max="4625" width="4.140625" style="1" customWidth="1"/>
    <col min="4626" max="4874" width="11.42578125" style="1"/>
    <col min="4875" max="4875" width="3.5703125" style="1" customWidth="1"/>
    <col min="4876" max="4876" width="11.42578125" style="1"/>
    <col min="4877" max="4877" width="4.42578125" style="1" customWidth="1"/>
    <col min="4878" max="4878" width="11.42578125" style="1"/>
    <col min="4879" max="4879" width="5" style="1" customWidth="1"/>
    <col min="4880" max="4880" width="11.42578125" style="1"/>
    <col min="4881" max="4881" width="4.140625" style="1" customWidth="1"/>
    <col min="4882" max="5130" width="11.42578125" style="1"/>
    <col min="5131" max="5131" width="3.5703125" style="1" customWidth="1"/>
    <col min="5132" max="5132" width="11.42578125" style="1"/>
    <col min="5133" max="5133" width="4.42578125" style="1" customWidth="1"/>
    <col min="5134" max="5134" width="11.42578125" style="1"/>
    <col min="5135" max="5135" width="5" style="1" customWidth="1"/>
    <col min="5136" max="5136" width="11.42578125" style="1"/>
    <col min="5137" max="5137" width="4.140625" style="1" customWidth="1"/>
    <col min="5138" max="5386" width="11.42578125" style="1"/>
    <col min="5387" max="5387" width="3.5703125" style="1" customWidth="1"/>
    <col min="5388" max="5388" width="11.42578125" style="1"/>
    <col min="5389" max="5389" width="4.42578125" style="1" customWidth="1"/>
    <col min="5390" max="5390" width="11.42578125" style="1"/>
    <col min="5391" max="5391" width="5" style="1" customWidth="1"/>
    <col min="5392" max="5392" width="11.42578125" style="1"/>
    <col min="5393" max="5393" width="4.140625" style="1" customWidth="1"/>
    <col min="5394" max="5642" width="11.42578125" style="1"/>
    <col min="5643" max="5643" width="3.5703125" style="1" customWidth="1"/>
    <col min="5644" max="5644" width="11.42578125" style="1"/>
    <col min="5645" max="5645" width="4.42578125" style="1" customWidth="1"/>
    <col min="5646" max="5646" width="11.42578125" style="1"/>
    <col min="5647" max="5647" width="5" style="1" customWidth="1"/>
    <col min="5648" max="5648" width="11.42578125" style="1"/>
    <col min="5649" max="5649" width="4.140625" style="1" customWidth="1"/>
    <col min="5650" max="5898" width="11.42578125" style="1"/>
    <col min="5899" max="5899" width="3.5703125" style="1" customWidth="1"/>
    <col min="5900" max="5900" width="11.42578125" style="1"/>
    <col min="5901" max="5901" width="4.42578125" style="1" customWidth="1"/>
    <col min="5902" max="5902" width="11.42578125" style="1"/>
    <col min="5903" max="5903" width="5" style="1" customWidth="1"/>
    <col min="5904" max="5904" width="11.42578125" style="1"/>
    <col min="5905" max="5905" width="4.140625" style="1" customWidth="1"/>
    <col min="5906" max="6154" width="11.42578125" style="1"/>
    <col min="6155" max="6155" width="3.5703125" style="1" customWidth="1"/>
    <col min="6156" max="6156" width="11.42578125" style="1"/>
    <col min="6157" max="6157" width="4.42578125" style="1" customWidth="1"/>
    <col min="6158" max="6158" width="11.42578125" style="1"/>
    <col min="6159" max="6159" width="5" style="1" customWidth="1"/>
    <col min="6160" max="6160" width="11.42578125" style="1"/>
    <col min="6161" max="6161" width="4.140625" style="1" customWidth="1"/>
    <col min="6162" max="6410" width="11.42578125" style="1"/>
    <col min="6411" max="6411" width="3.5703125" style="1" customWidth="1"/>
    <col min="6412" max="6412" width="11.42578125" style="1"/>
    <col min="6413" max="6413" width="4.42578125" style="1" customWidth="1"/>
    <col min="6414" max="6414" width="11.42578125" style="1"/>
    <col min="6415" max="6415" width="5" style="1" customWidth="1"/>
    <col min="6416" max="6416" width="11.42578125" style="1"/>
    <col min="6417" max="6417" width="4.140625" style="1" customWidth="1"/>
    <col min="6418" max="6666" width="11.42578125" style="1"/>
    <col min="6667" max="6667" width="3.5703125" style="1" customWidth="1"/>
    <col min="6668" max="6668" width="11.42578125" style="1"/>
    <col min="6669" max="6669" width="4.42578125" style="1" customWidth="1"/>
    <col min="6670" max="6670" width="11.42578125" style="1"/>
    <col min="6671" max="6671" width="5" style="1" customWidth="1"/>
    <col min="6672" max="6672" width="11.42578125" style="1"/>
    <col min="6673" max="6673" width="4.140625" style="1" customWidth="1"/>
    <col min="6674" max="6922" width="11.42578125" style="1"/>
    <col min="6923" max="6923" width="3.5703125" style="1" customWidth="1"/>
    <col min="6924" max="6924" width="11.42578125" style="1"/>
    <col min="6925" max="6925" width="4.42578125" style="1" customWidth="1"/>
    <col min="6926" max="6926" width="11.42578125" style="1"/>
    <col min="6927" max="6927" width="5" style="1" customWidth="1"/>
    <col min="6928" max="6928" width="11.42578125" style="1"/>
    <col min="6929" max="6929" width="4.140625" style="1" customWidth="1"/>
    <col min="6930" max="7178" width="11.42578125" style="1"/>
    <col min="7179" max="7179" width="3.5703125" style="1" customWidth="1"/>
    <col min="7180" max="7180" width="11.42578125" style="1"/>
    <col min="7181" max="7181" width="4.42578125" style="1" customWidth="1"/>
    <col min="7182" max="7182" width="11.42578125" style="1"/>
    <col min="7183" max="7183" width="5" style="1" customWidth="1"/>
    <col min="7184" max="7184" width="11.42578125" style="1"/>
    <col min="7185" max="7185" width="4.140625" style="1" customWidth="1"/>
    <col min="7186" max="7434" width="11.42578125" style="1"/>
    <col min="7435" max="7435" width="3.5703125" style="1" customWidth="1"/>
    <col min="7436" max="7436" width="11.42578125" style="1"/>
    <col min="7437" max="7437" width="4.42578125" style="1" customWidth="1"/>
    <col min="7438" max="7438" width="11.42578125" style="1"/>
    <col min="7439" max="7439" width="5" style="1" customWidth="1"/>
    <col min="7440" max="7440" width="11.42578125" style="1"/>
    <col min="7441" max="7441" width="4.140625" style="1" customWidth="1"/>
    <col min="7442" max="7690" width="11.42578125" style="1"/>
    <col min="7691" max="7691" width="3.5703125" style="1" customWidth="1"/>
    <col min="7692" max="7692" width="11.42578125" style="1"/>
    <col min="7693" max="7693" width="4.42578125" style="1" customWidth="1"/>
    <col min="7694" max="7694" width="11.42578125" style="1"/>
    <col min="7695" max="7695" width="5" style="1" customWidth="1"/>
    <col min="7696" max="7696" width="11.42578125" style="1"/>
    <col min="7697" max="7697" width="4.140625" style="1" customWidth="1"/>
    <col min="7698" max="7946" width="11.42578125" style="1"/>
    <col min="7947" max="7947" width="3.5703125" style="1" customWidth="1"/>
    <col min="7948" max="7948" width="11.42578125" style="1"/>
    <col min="7949" max="7949" width="4.42578125" style="1" customWidth="1"/>
    <col min="7950" max="7950" width="11.42578125" style="1"/>
    <col min="7951" max="7951" width="5" style="1" customWidth="1"/>
    <col min="7952" max="7952" width="11.42578125" style="1"/>
    <col min="7953" max="7953" width="4.140625" style="1" customWidth="1"/>
    <col min="7954" max="8202" width="11.42578125" style="1"/>
    <col min="8203" max="8203" width="3.5703125" style="1" customWidth="1"/>
    <col min="8204" max="8204" width="11.42578125" style="1"/>
    <col min="8205" max="8205" width="4.42578125" style="1" customWidth="1"/>
    <col min="8206" max="8206" width="11.42578125" style="1"/>
    <col min="8207" max="8207" width="5" style="1" customWidth="1"/>
    <col min="8208" max="8208" width="11.42578125" style="1"/>
    <col min="8209" max="8209" width="4.140625" style="1" customWidth="1"/>
    <col min="8210" max="8458" width="11.42578125" style="1"/>
    <col min="8459" max="8459" width="3.5703125" style="1" customWidth="1"/>
    <col min="8460" max="8460" width="11.42578125" style="1"/>
    <col min="8461" max="8461" width="4.42578125" style="1" customWidth="1"/>
    <col min="8462" max="8462" width="11.42578125" style="1"/>
    <col min="8463" max="8463" width="5" style="1" customWidth="1"/>
    <col min="8464" max="8464" width="11.42578125" style="1"/>
    <col min="8465" max="8465" width="4.140625" style="1" customWidth="1"/>
    <col min="8466" max="8714" width="11.42578125" style="1"/>
    <col min="8715" max="8715" width="3.5703125" style="1" customWidth="1"/>
    <col min="8716" max="8716" width="11.42578125" style="1"/>
    <col min="8717" max="8717" width="4.42578125" style="1" customWidth="1"/>
    <col min="8718" max="8718" width="11.42578125" style="1"/>
    <col min="8719" max="8719" width="5" style="1" customWidth="1"/>
    <col min="8720" max="8720" width="11.42578125" style="1"/>
    <col min="8721" max="8721" width="4.140625" style="1" customWidth="1"/>
    <col min="8722" max="8970" width="11.42578125" style="1"/>
    <col min="8971" max="8971" width="3.5703125" style="1" customWidth="1"/>
    <col min="8972" max="8972" width="11.42578125" style="1"/>
    <col min="8973" max="8973" width="4.42578125" style="1" customWidth="1"/>
    <col min="8974" max="8974" width="11.42578125" style="1"/>
    <col min="8975" max="8975" width="5" style="1" customWidth="1"/>
    <col min="8976" max="8976" width="11.42578125" style="1"/>
    <col min="8977" max="8977" width="4.140625" style="1" customWidth="1"/>
    <col min="8978" max="9226" width="11.42578125" style="1"/>
    <col min="9227" max="9227" width="3.5703125" style="1" customWidth="1"/>
    <col min="9228" max="9228" width="11.42578125" style="1"/>
    <col min="9229" max="9229" width="4.42578125" style="1" customWidth="1"/>
    <col min="9230" max="9230" width="11.42578125" style="1"/>
    <col min="9231" max="9231" width="5" style="1" customWidth="1"/>
    <col min="9232" max="9232" width="11.42578125" style="1"/>
    <col min="9233" max="9233" width="4.140625" style="1" customWidth="1"/>
    <col min="9234" max="9482" width="11.42578125" style="1"/>
    <col min="9483" max="9483" width="3.5703125" style="1" customWidth="1"/>
    <col min="9484" max="9484" width="11.42578125" style="1"/>
    <col min="9485" max="9485" width="4.42578125" style="1" customWidth="1"/>
    <col min="9486" max="9486" width="11.42578125" style="1"/>
    <col min="9487" max="9487" width="5" style="1" customWidth="1"/>
    <col min="9488" max="9488" width="11.42578125" style="1"/>
    <col min="9489" max="9489" width="4.140625" style="1" customWidth="1"/>
    <col min="9490" max="9738" width="11.42578125" style="1"/>
    <col min="9739" max="9739" width="3.5703125" style="1" customWidth="1"/>
    <col min="9740" max="9740" width="11.42578125" style="1"/>
    <col min="9741" max="9741" width="4.42578125" style="1" customWidth="1"/>
    <col min="9742" max="9742" width="11.42578125" style="1"/>
    <col min="9743" max="9743" width="5" style="1" customWidth="1"/>
    <col min="9744" max="9744" width="11.42578125" style="1"/>
    <col min="9745" max="9745" width="4.140625" style="1" customWidth="1"/>
    <col min="9746" max="9994" width="11.42578125" style="1"/>
    <col min="9995" max="9995" width="3.5703125" style="1" customWidth="1"/>
    <col min="9996" max="9996" width="11.42578125" style="1"/>
    <col min="9997" max="9997" width="4.42578125" style="1" customWidth="1"/>
    <col min="9998" max="9998" width="11.42578125" style="1"/>
    <col min="9999" max="9999" width="5" style="1" customWidth="1"/>
    <col min="10000" max="10000" width="11.42578125" style="1"/>
    <col min="10001" max="10001" width="4.140625" style="1" customWidth="1"/>
    <col min="10002" max="10250" width="11.42578125" style="1"/>
    <col min="10251" max="10251" width="3.5703125" style="1" customWidth="1"/>
    <col min="10252" max="10252" width="11.42578125" style="1"/>
    <col min="10253" max="10253" width="4.42578125" style="1" customWidth="1"/>
    <col min="10254" max="10254" width="11.42578125" style="1"/>
    <col min="10255" max="10255" width="5" style="1" customWidth="1"/>
    <col min="10256" max="10256" width="11.42578125" style="1"/>
    <col min="10257" max="10257" width="4.140625" style="1" customWidth="1"/>
    <col min="10258" max="10506" width="11.42578125" style="1"/>
    <col min="10507" max="10507" width="3.5703125" style="1" customWidth="1"/>
    <col min="10508" max="10508" width="11.42578125" style="1"/>
    <col min="10509" max="10509" width="4.42578125" style="1" customWidth="1"/>
    <col min="10510" max="10510" width="11.42578125" style="1"/>
    <col min="10511" max="10511" width="5" style="1" customWidth="1"/>
    <col min="10512" max="10512" width="11.42578125" style="1"/>
    <col min="10513" max="10513" width="4.140625" style="1" customWidth="1"/>
    <col min="10514" max="10762" width="11.42578125" style="1"/>
    <col min="10763" max="10763" width="3.5703125" style="1" customWidth="1"/>
    <col min="10764" max="10764" width="11.42578125" style="1"/>
    <col min="10765" max="10765" width="4.42578125" style="1" customWidth="1"/>
    <col min="10766" max="10766" width="11.42578125" style="1"/>
    <col min="10767" max="10767" width="5" style="1" customWidth="1"/>
    <col min="10768" max="10768" width="11.42578125" style="1"/>
    <col min="10769" max="10769" width="4.140625" style="1" customWidth="1"/>
    <col min="10770" max="11018" width="11.42578125" style="1"/>
    <col min="11019" max="11019" width="3.5703125" style="1" customWidth="1"/>
    <col min="11020" max="11020" width="11.42578125" style="1"/>
    <col min="11021" max="11021" width="4.42578125" style="1" customWidth="1"/>
    <col min="11022" max="11022" width="11.42578125" style="1"/>
    <col min="11023" max="11023" width="5" style="1" customWidth="1"/>
    <col min="11024" max="11024" width="11.42578125" style="1"/>
    <col min="11025" max="11025" width="4.140625" style="1" customWidth="1"/>
    <col min="11026" max="11274" width="11.42578125" style="1"/>
    <col min="11275" max="11275" width="3.5703125" style="1" customWidth="1"/>
    <col min="11276" max="11276" width="11.42578125" style="1"/>
    <col min="11277" max="11277" width="4.42578125" style="1" customWidth="1"/>
    <col min="11278" max="11278" width="11.42578125" style="1"/>
    <col min="11279" max="11279" width="5" style="1" customWidth="1"/>
    <col min="11280" max="11280" width="11.42578125" style="1"/>
    <col min="11281" max="11281" width="4.140625" style="1" customWidth="1"/>
    <col min="11282" max="11530" width="11.42578125" style="1"/>
    <col min="11531" max="11531" width="3.5703125" style="1" customWidth="1"/>
    <col min="11532" max="11532" width="11.42578125" style="1"/>
    <col min="11533" max="11533" width="4.42578125" style="1" customWidth="1"/>
    <col min="11534" max="11534" width="11.42578125" style="1"/>
    <col min="11535" max="11535" width="5" style="1" customWidth="1"/>
    <col min="11536" max="11536" width="11.42578125" style="1"/>
    <col min="11537" max="11537" width="4.140625" style="1" customWidth="1"/>
    <col min="11538" max="11786" width="11.42578125" style="1"/>
    <col min="11787" max="11787" width="3.5703125" style="1" customWidth="1"/>
    <col min="11788" max="11788" width="11.42578125" style="1"/>
    <col min="11789" max="11789" width="4.42578125" style="1" customWidth="1"/>
    <col min="11790" max="11790" width="11.42578125" style="1"/>
    <col min="11791" max="11791" width="5" style="1" customWidth="1"/>
    <col min="11792" max="11792" width="11.42578125" style="1"/>
    <col min="11793" max="11793" width="4.140625" style="1" customWidth="1"/>
    <col min="11794" max="12042" width="11.42578125" style="1"/>
    <col min="12043" max="12043" width="3.5703125" style="1" customWidth="1"/>
    <col min="12044" max="12044" width="11.42578125" style="1"/>
    <col min="12045" max="12045" width="4.42578125" style="1" customWidth="1"/>
    <col min="12046" max="12046" width="11.42578125" style="1"/>
    <col min="12047" max="12047" width="5" style="1" customWidth="1"/>
    <col min="12048" max="12048" width="11.42578125" style="1"/>
    <col min="12049" max="12049" width="4.140625" style="1" customWidth="1"/>
    <col min="12050" max="12298" width="11.42578125" style="1"/>
    <col min="12299" max="12299" width="3.5703125" style="1" customWidth="1"/>
    <col min="12300" max="12300" width="11.42578125" style="1"/>
    <col min="12301" max="12301" width="4.42578125" style="1" customWidth="1"/>
    <col min="12302" max="12302" width="11.42578125" style="1"/>
    <col min="12303" max="12303" width="5" style="1" customWidth="1"/>
    <col min="12304" max="12304" width="11.42578125" style="1"/>
    <col min="12305" max="12305" width="4.140625" style="1" customWidth="1"/>
    <col min="12306" max="12554" width="11.42578125" style="1"/>
    <col min="12555" max="12555" width="3.5703125" style="1" customWidth="1"/>
    <col min="12556" max="12556" width="11.42578125" style="1"/>
    <col min="12557" max="12557" width="4.42578125" style="1" customWidth="1"/>
    <col min="12558" max="12558" width="11.42578125" style="1"/>
    <col min="12559" max="12559" width="5" style="1" customWidth="1"/>
    <col min="12560" max="12560" width="11.42578125" style="1"/>
    <col min="12561" max="12561" width="4.140625" style="1" customWidth="1"/>
    <col min="12562" max="12810" width="11.42578125" style="1"/>
    <col min="12811" max="12811" width="3.5703125" style="1" customWidth="1"/>
    <col min="12812" max="12812" width="11.42578125" style="1"/>
    <col min="12813" max="12813" width="4.42578125" style="1" customWidth="1"/>
    <col min="12814" max="12814" width="11.42578125" style="1"/>
    <col min="12815" max="12815" width="5" style="1" customWidth="1"/>
    <col min="12816" max="12816" width="11.42578125" style="1"/>
    <col min="12817" max="12817" width="4.140625" style="1" customWidth="1"/>
    <col min="12818" max="13066" width="11.42578125" style="1"/>
    <col min="13067" max="13067" width="3.5703125" style="1" customWidth="1"/>
    <col min="13068" max="13068" width="11.42578125" style="1"/>
    <col min="13069" max="13069" width="4.42578125" style="1" customWidth="1"/>
    <col min="13070" max="13070" width="11.42578125" style="1"/>
    <col min="13071" max="13071" width="5" style="1" customWidth="1"/>
    <col min="13072" max="13072" width="11.42578125" style="1"/>
    <col min="13073" max="13073" width="4.140625" style="1" customWidth="1"/>
    <col min="13074" max="13322" width="11.42578125" style="1"/>
    <col min="13323" max="13323" width="3.5703125" style="1" customWidth="1"/>
    <col min="13324" max="13324" width="11.42578125" style="1"/>
    <col min="13325" max="13325" width="4.42578125" style="1" customWidth="1"/>
    <col min="13326" max="13326" width="11.42578125" style="1"/>
    <col min="13327" max="13327" width="5" style="1" customWidth="1"/>
    <col min="13328" max="13328" width="11.42578125" style="1"/>
    <col min="13329" max="13329" width="4.140625" style="1" customWidth="1"/>
    <col min="13330" max="13578" width="11.42578125" style="1"/>
    <col min="13579" max="13579" width="3.5703125" style="1" customWidth="1"/>
    <col min="13580" max="13580" width="11.42578125" style="1"/>
    <col min="13581" max="13581" width="4.42578125" style="1" customWidth="1"/>
    <col min="13582" max="13582" width="11.42578125" style="1"/>
    <col min="13583" max="13583" width="5" style="1" customWidth="1"/>
    <col min="13584" max="13584" width="11.42578125" style="1"/>
    <col min="13585" max="13585" width="4.140625" style="1" customWidth="1"/>
    <col min="13586" max="13834" width="11.42578125" style="1"/>
    <col min="13835" max="13835" width="3.5703125" style="1" customWidth="1"/>
    <col min="13836" max="13836" width="11.42578125" style="1"/>
    <col min="13837" max="13837" width="4.42578125" style="1" customWidth="1"/>
    <col min="13838" max="13838" width="11.42578125" style="1"/>
    <col min="13839" max="13839" width="5" style="1" customWidth="1"/>
    <col min="13840" max="13840" width="11.42578125" style="1"/>
    <col min="13841" max="13841" width="4.140625" style="1" customWidth="1"/>
    <col min="13842" max="14090" width="11.42578125" style="1"/>
    <col min="14091" max="14091" width="3.5703125" style="1" customWidth="1"/>
    <col min="14092" max="14092" width="11.42578125" style="1"/>
    <col min="14093" max="14093" width="4.42578125" style="1" customWidth="1"/>
    <col min="14094" max="14094" width="11.42578125" style="1"/>
    <col min="14095" max="14095" width="5" style="1" customWidth="1"/>
    <col min="14096" max="14096" width="11.42578125" style="1"/>
    <col min="14097" max="14097" width="4.140625" style="1" customWidth="1"/>
    <col min="14098" max="14346" width="11.42578125" style="1"/>
    <col min="14347" max="14347" width="3.5703125" style="1" customWidth="1"/>
    <col min="14348" max="14348" width="11.42578125" style="1"/>
    <col min="14349" max="14349" width="4.42578125" style="1" customWidth="1"/>
    <col min="14350" max="14350" width="11.42578125" style="1"/>
    <col min="14351" max="14351" width="5" style="1" customWidth="1"/>
    <col min="14352" max="14352" width="11.42578125" style="1"/>
    <col min="14353" max="14353" width="4.140625" style="1" customWidth="1"/>
    <col min="14354" max="14602" width="11.42578125" style="1"/>
    <col min="14603" max="14603" width="3.5703125" style="1" customWidth="1"/>
    <col min="14604" max="14604" width="11.42578125" style="1"/>
    <col min="14605" max="14605" width="4.42578125" style="1" customWidth="1"/>
    <col min="14606" max="14606" width="11.42578125" style="1"/>
    <col min="14607" max="14607" width="5" style="1" customWidth="1"/>
    <col min="14608" max="14608" width="11.42578125" style="1"/>
    <col min="14609" max="14609" width="4.140625" style="1" customWidth="1"/>
    <col min="14610" max="14858" width="11.42578125" style="1"/>
    <col min="14859" max="14859" width="3.5703125" style="1" customWidth="1"/>
    <col min="14860" max="14860" width="11.42578125" style="1"/>
    <col min="14861" max="14861" width="4.42578125" style="1" customWidth="1"/>
    <col min="14862" max="14862" width="11.42578125" style="1"/>
    <col min="14863" max="14863" width="5" style="1" customWidth="1"/>
    <col min="14864" max="14864" width="11.42578125" style="1"/>
    <col min="14865" max="14865" width="4.140625" style="1" customWidth="1"/>
    <col min="14866" max="15114" width="11.42578125" style="1"/>
    <col min="15115" max="15115" width="3.5703125" style="1" customWidth="1"/>
    <col min="15116" max="15116" width="11.42578125" style="1"/>
    <col min="15117" max="15117" width="4.42578125" style="1" customWidth="1"/>
    <col min="15118" max="15118" width="11.42578125" style="1"/>
    <col min="15119" max="15119" width="5" style="1" customWidth="1"/>
    <col min="15120" max="15120" width="11.42578125" style="1"/>
    <col min="15121" max="15121" width="4.140625" style="1" customWidth="1"/>
    <col min="15122" max="15370" width="11.42578125" style="1"/>
    <col min="15371" max="15371" width="3.5703125" style="1" customWidth="1"/>
    <col min="15372" max="15372" width="11.42578125" style="1"/>
    <col min="15373" max="15373" width="4.42578125" style="1" customWidth="1"/>
    <col min="15374" max="15374" width="11.42578125" style="1"/>
    <col min="15375" max="15375" width="5" style="1" customWidth="1"/>
    <col min="15376" max="15376" width="11.42578125" style="1"/>
    <col min="15377" max="15377" width="4.140625" style="1" customWidth="1"/>
    <col min="15378" max="15626" width="11.42578125" style="1"/>
    <col min="15627" max="15627" width="3.5703125" style="1" customWidth="1"/>
    <col min="15628" max="15628" width="11.42578125" style="1"/>
    <col min="15629" max="15629" width="4.42578125" style="1" customWidth="1"/>
    <col min="15630" max="15630" width="11.42578125" style="1"/>
    <col min="15631" max="15631" width="5" style="1" customWidth="1"/>
    <col min="15632" max="15632" width="11.42578125" style="1"/>
    <col min="15633" max="15633" width="4.140625" style="1" customWidth="1"/>
    <col min="15634" max="15882" width="11.42578125" style="1"/>
    <col min="15883" max="15883" width="3.5703125" style="1" customWidth="1"/>
    <col min="15884" max="15884" width="11.42578125" style="1"/>
    <col min="15885" max="15885" width="4.42578125" style="1" customWidth="1"/>
    <col min="15886" max="15886" width="11.42578125" style="1"/>
    <col min="15887" max="15887" width="5" style="1" customWidth="1"/>
    <col min="15888" max="15888" width="11.42578125" style="1"/>
    <col min="15889" max="15889" width="4.140625" style="1" customWidth="1"/>
    <col min="15890" max="16138" width="11.42578125" style="1"/>
    <col min="16139" max="16139" width="3.5703125" style="1" customWidth="1"/>
    <col min="16140" max="16140" width="11.42578125" style="1"/>
    <col min="16141" max="16141" width="4.42578125" style="1" customWidth="1"/>
    <col min="16142" max="16142" width="11.42578125" style="1"/>
    <col min="16143" max="16143" width="5" style="1" customWidth="1"/>
    <col min="16144" max="16144" width="11.42578125" style="1"/>
    <col min="16145" max="16145" width="4.140625" style="1" customWidth="1"/>
    <col min="16146" max="16384" width="11.42578125" style="1"/>
  </cols>
  <sheetData>
    <row r="1" spans="2:34" x14ac:dyDescent="0.2">
      <c r="F1" s="54"/>
    </row>
    <row r="2" spans="2:34" x14ac:dyDescent="0.2">
      <c r="F2" s="54"/>
      <c r="H2" s="220" t="str">
        <f>IF('LISTE ENGAGES'!R3="",'LISTE ENGAGES'!Q3,'LISTE ENGAGES'!R3)</f>
        <v>APPELATION TOURNOI</v>
      </c>
      <c r="I2" s="221"/>
      <c r="J2" s="221"/>
      <c r="K2" s="221"/>
      <c r="L2" s="221"/>
      <c r="M2" s="221"/>
      <c r="N2" s="221"/>
      <c r="O2" s="221"/>
      <c r="P2" s="222"/>
      <c r="Q2" s="230" t="str">
        <f>IF('LISTE ENGAGES'!R10="",'LISTE ENGAGES'!Q10,'LISTE ENGAGES'!R10)</f>
        <v>ORGANISATEUR</v>
      </c>
      <c r="R2" s="214"/>
    </row>
    <row r="3" spans="2:34" x14ac:dyDescent="0.2">
      <c r="B3" s="58"/>
      <c r="C3" s="59"/>
      <c r="D3" s="58"/>
      <c r="E3" s="58"/>
      <c r="F3" s="58"/>
      <c r="H3" s="223"/>
      <c r="I3" s="224"/>
      <c r="J3" s="224"/>
      <c r="K3" s="224"/>
      <c r="L3" s="224"/>
      <c r="M3" s="224"/>
      <c r="N3" s="224"/>
      <c r="O3" s="225"/>
      <c r="P3" s="226"/>
      <c r="Q3" s="214"/>
      <c r="R3" s="214"/>
      <c r="U3" s="58"/>
      <c r="V3" s="59"/>
      <c r="W3" s="58"/>
      <c r="X3" s="58"/>
      <c r="Y3" s="58"/>
    </row>
    <row r="4" spans="2:34" ht="15" x14ac:dyDescent="0.25">
      <c r="B4" s="60" t="s">
        <v>23</v>
      </c>
      <c r="C4" s="218" t="s">
        <v>24</v>
      </c>
      <c r="D4" s="219"/>
      <c r="E4" s="61">
        <v>0.375</v>
      </c>
      <c r="F4" s="58"/>
      <c r="H4" s="223"/>
      <c r="I4" s="224"/>
      <c r="J4" s="224"/>
      <c r="K4" s="224"/>
      <c r="L4" s="224"/>
      <c r="M4" s="224"/>
      <c r="N4" s="224"/>
      <c r="O4" s="225"/>
      <c r="P4" s="226"/>
      <c r="Q4" s="214"/>
      <c r="R4" s="214"/>
      <c r="U4" s="60" t="s">
        <v>25</v>
      </c>
      <c r="V4" s="218" t="s">
        <v>24</v>
      </c>
      <c r="W4" s="219"/>
      <c r="X4" s="61">
        <v>0.72222222222222221</v>
      </c>
      <c r="Y4" s="58"/>
    </row>
    <row r="5" spans="2:34" x14ac:dyDescent="0.2">
      <c r="B5" s="58"/>
      <c r="C5" s="62" t="s">
        <v>26</v>
      </c>
      <c r="D5" s="62"/>
      <c r="E5" s="63">
        <v>3.125E-2</v>
      </c>
      <c r="F5" s="58"/>
      <c r="H5" s="227"/>
      <c r="I5" s="228"/>
      <c r="J5" s="228"/>
      <c r="K5" s="228"/>
      <c r="L5" s="228"/>
      <c r="M5" s="228"/>
      <c r="N5" s="228"/>
      <c r="O5" s="228"/>
      <c r="P5" s="229"/>
      <c r="Q5" s="214"/>
      <c r="R5" s="214"/>
      <c r="U5" s="58"/>
      <c r="V5" s="62" t="s">
        <v>26</v>
      </c>
      <c r="W5" s="62"/>
      <c r="X5" s="63">
        <v>3.4722222222222224E-2</v>
      </c>
      <c r="Y5" s="58"/>
    </row>
    <row r="6" spans="2:34" ht="15" x14ac:dyDescent="0.2">
      <c r="B6" s="58"/>
      <c r="C6" s="59"/>
      <c r="D6" s="58"/>
      <c r="E6" s="58"/>
      <c r="F6" s="58"/>
      <c r="H6" s="230" t="str">
        <f>IF('LISTE ENGAGES'!R4="",'LISTE ENGAGES'!Q4,'LISTE ENGAGES'!R4)</f>
        <v>LIEU</v>
      </c>
      <c r="I6" s="214"/>
      <c r="J6" s="214"/>
      <c r="K6" s="231" t="str">
        <f>IF('LISTE ENGAGES'!R6="","DATE",CONCATENATE('LISTE ENGAGES'!R7,"-",'LISTE ENGAGES'!R8,"/",'LISTE ENGAGES'!R6))</f>
        <v>DATE</v>
      </c>
      <c r="L6" s="232"/>
      <c r="M6" s="232"/>
      <c r="N6" s="233"/>
      <c r="O6" s="234" t="str">
        <f>IF('LISTE ENGAGES'!R9="",'LISTE ENGAGES'!Q9,'LISTE ENGAGES'!R9)</f>
        <v>GENRE</v>
      </c>
      <c r="P6" s="235"/>
      <c r="Q6" s="214"/>
      <c r="R6" s="214"/>
      <c r="U6" s="58"/>
      <c r="V6" s="59"/>
      <c r="W6" s="58"/>
      <c r="X6" s="58"/>
      <c r="Y6" s="58"/>
    </row>
    <row r="7" spans="2:34" ht="15" x14ac:dyDescent="0.2">
      <c r="F7" s="54"/>
      <c r="H7" s="236" t="str">
        <f>IF('LISTE ENGAGES'!R5="",'LISTE ENGAGES'!Q5,'LISTE ENGAGES'!R5)</f>
        <v>TYPE</v>
      </c>
      <c r="I7" s="237"/>
      <c r="J7" s="237"/>
      <c r="K7" s="237"/>
      <c r="L7" s="237"/>
      <c r="M7" s="237"/>
      <c r="N7" s="237"/>
      <c r="O7" s="237"/>
      <c r="P7" s="235"/>
      <c r="Q7" s="214"/>
      <c r="R7" s="214"/>
    </row>
    <row r="8" spans="2:34" ht="15" x14ac:dyDescent="0.2">
      <c r="B8" s="58"/>
      <c r="C8" s="59"/>
      <c r="D8" s="58"/>
      <c r="E8" s="58"/>
      <c r="F8" s="58"/>
      <c r="H8" s="236" t="s">
        <v>27</v>
      </c>
      <c r="I8" s="237"/>
      <c r="J8" s="237"/>
      <c r="K8" s="237"/>
      <c r="L8" s="237"/>
      <c r="M8" s="237"/>
      <c r="N8" s="237"/>
      <c r="O8" s="237"/>
      <c r="P8" s="235"/>
      <c r="Q8" s="214"/>
      <c r="R8" s="214"/>
      <c r="U8" s="58"/>
      <c r="V8" s="59"/>
      <c r="W8" s="58"/>
      <c r="X8" s="58"/>
      <c r="Y8" s="58"/>
    </row>
    <row r="9" spans="2:34" ht="15" x14ac:dyDescent="0.25">
      <c r="B9" s="60" t="s">
        <v>28</v>
      </c>
      <c r="C9" s="218" t="s">
        <v>24</v>
      </c>
      <c r="D9" s="219"/>
      <c r="E9" s="61">
        <v>0.375</v>
      </c>
      <c r="F9" s="58"/>
      <c r="U9" s="60" t="s">
        <v>29</v>
      </c>
      <c r="V9" s="218" t="s">
        <v>24</v>
      </c>
      <c r="W9" s="219"/>
      <c r="X9" s="61">
        <v>0.375</v>
      </c>
      <c r="Y9" s="58"/>
    </row>
    <row r="10" spans="2:34" x14ac:dyDescent="0.2">
      <c r="B10" s="58"/>
      <c r="C10" s="62" t="s">
        <v>26</v>
      </c>
      <c r="D10" s="62"/>
      <c r="E10" s="63">
        <v>3.4722222222222224E-2</v>
      </c>
      <c r="F10" s="58"/>
      <c r="U10" s="58"/>
      <c r="V10" s="62" t="s">
        <v>26</v>
      </c>
      <c r="W10" s="62"/>
      <c r="X10" s="63">
        <v>4.1666666666666664E-2</v>
      </c>
      <c r="Y10" s="58"/>
    </row>
    <row r="11" spans="2:34" x14ac:dyDescent="0.2">
      <c r="B11" s="58"/>
      <c r="C11" s="59"/>
      <c r="D11" s="58"/>
      <c r="E11" s="58"/>
      <c r="F11" s="58"/>
      <c r="U11" s="58"/>
      <c r="V11" s="59"/>
      <c r="W11" s="58"/>
      <c r="X11" s="58"/>
      <c r="Y11" s="58"/>
    </row>
    <row r="14" spans="2:34" x14ac:dyDescent="0.2">
      <c r="S14" s="64"/>
      <c r="Y14" s="65"/>
    </row>
    <row r="15" spans="2:34" x14ac:dyDescent="0.2">
      <c r="S15" s="66"/>
      <c r="U15" s="65"/>
      <c r="V15" s="65"/>
    </row>
    <row r="16" spans="2:34" x14ac:dyDescent="0.2">
      <c r="C16" s="67"/>
      <c r="D16" s="68"/>
      <c r="E16" s="69" t="s">
        <v>30</v>
      </c>
      <c r="F16" s="70" t="s">
        <v>31</v>
      </c>
      <c r="G16" s="69" t="s">
        <v>32</v>
      </c>
      <c r="H16" s="71" t="s">
        <v>33</v>
      </c>
      <c r="I16" s="72" t="s">
        <v>34</v>
      </c>
      <c r="J16" s="73" t="s">
        <v>35</v>
      </c>
      <c r="K16" s="72" t="s">
        <v>36</v>
      </c>
      <c r="L16" s="69" t="s">
        <v>30</v>
      </c>
      <c r="M16" s="70" t="s">
        <v>31</v>
      </c>
      <c r="N16" s="69" t="s">
        <v>32</v>
      </c>
      <c r="O16" s="71" t="s">
        <v>33</v>
      </c>
      <c r="P16" s="72" t="s">
        <v>34</v>
      </c>
      <c r="Q16" s="73" t="s">
        <v>35</v>
      </c>
      <c r="R16" s="69" t="s">
        <v>36</v>
      </c>
      <c r="S16" s="68" t="s">
        <v>37</v>
      </c>
      <c r="T16" s="69" t="s">
        <v>30</v>
      </c>
      <c r="U16" s="70" t="s">
        <v>31</v>
      </c>
      <c r="V16" s="69" t="s">
        <v>32</v>
      </c>
      <c r="W16" s="71" t="s">
        <v>33</v>
      </c>
      <c r="X16" s="72" t="s">
        <v>34</v>
      </c>
      <c r="Y16" s="73" t="s">
        <v>35</v>
      </c>
      <c r="Z16" s="72" t="s">
        <v>36</v>
      </c>
      <c r="AA16" s="69" t="s">
        <v>30</v>
      </c>
      <c r="AB16" s="70" t="s">
        <v>31</v>
      </c>
      <c r="AC16" s="69" t="s">
        <v>32</v>
      </c>
      <c r="AD16" s="71" t="s">
        <v>33</v>
      </c>
      <c r="AE16" s="72" t="s">
        <v>34</v>
      </c>
      <c r="AF16" s="73" t="s">
        <v>35</v>
      </c>
      <c r="AG16" s="69" t="s">
        <v>36</v>
      </c>
      <c r="AH16" s="68"/>
    </row>
    <row r="17" spans="3:34" x14ac:dyDescent="0.2">
      <c r="C17" s="74" t="s">
        <v>39</v>
      </c>
      <c r="D17" s="75">
        <f>E4</f>
        <v>0.375</v>
      </c>
      <c r="E17" s="76">
        <v>1</v>
      </c>
      <c r="F17" s="77"/>
      <c r="G17" s="69">
        <v>1</v>
      </c>
      <c r="H17" s="71" t="str">
        <f>'TAB24 POULE'!C14</f>
        <v>T / 1</v>
      </c>
      <c r="I17" s="72"/>
      <c r="J17" s="73" t="str">
        <f>'TAB24 POULE'!C17</f>
        <v>T / 24</v>
      </c>
      <c r="K17" s="69"/>
      <c r="L17" s="76">
        <v>2</v>
      </c>
      <c r="M17" s="78"/>
      <c r="N17" s="79">
        <v>2</v>
      </c>
      <c r="O17" s="71" t="str">
        <f>'TAB24 POULE'!C21</f>
        <v>T / 2</v>
      </c>
      <c r="P17" s="72"/>
      <c r="Q17" s="73" t="str">
        <f>'TAB24 POULE'!C24</f>
        <v>T / 23</v>
      </c>
      <c r="R17" s="69"/>
      <c r="S17" s="68" t="s">
        <v>38</v>
      </c>
      <c r="T17" s="76">
        <v>3</v>
      </c>
      <c r="U17" s="77"/>
      <c r="V17" s="69">
        <v>3</v>
      </c>
      <c r="W17" s="71" t="str">
        <f>'TAB24 POULE'!C28</f>
        <v>T / 3</v>
      </c>
      <c r="X17" s="72"/>
      <c r="Y17" s="73" t="str">
        <f>'TAB24 POULE'!C31</f>
        <v>T / 22</v>
      </c>
      <c r="Z17" s="69"/>
      <c r="AA17" s="76"/>
      <c r="AB17" s="78"/>
      <c r="AC17" s="79"/>
      <c r="AD17" s="71"/>
      <c r="AE17" s="72"/>
      <c r="AF17" s="73"/>
      <c r="AG17" s="69"/>
      <c r="AH17" s="68"/>
    </row>
    <row r="18" spans="3:34" x14ac:dyDescent="0.2">
      <c r="C18" s="80"/>
      <c r="D18" s="75">
        <f>D17+$E$5</f>
        <v>0.40625</v>
      </c>
      <c r="E18" s="69">
        <v>4</v>
      </c>
      <c r="F18" s="70"/>
      <c r="G18" s="69">
        <v>1</v>
      </c>
      <c r="H18" s="81" t="str">
        <f>'TAB24 POULE'!C35</f>
        <v>T / 4</v>
      </c>
      <c r="I18" s="82"/>
      <c r="J18" s="83" t="str">
        <f>'TAB24 POULE'!C38</f>
        <v>T / 21</v>
      </c>
      <c r="K18" s="68"/>
      <c r="L18" s="69">
        <v>5</v>
      </c>
      <c r="M18" s="78"/>
      <c r="N18" s="79">
        <v>2</v>
      </c>
      <c r="O18" s="81" t="str">
        <f>'TAB24 POULE'!C42</f>
        <v>T / 5</v>
      </c>
      <c r="P18" s="82"/>
      <c r="Q18" s="83" t="str">
        <f>'TAB24 POULE'!C45</f>
        <v>T / 20</v>
      </c>
      <c r="R18" s="68"/>
      <c r="S18" s="68" t="s">
        <v>38</v>
      </c>
      <c r="T18" s="69">
        <v>6</v>
      </c>
      <c r="U18" s="70"/>
      <c r="V18" s="69">
        <v>3</v>
      </c>
      <c r="W18" s="81" t="str">
        <f>'TAB24 POULE'!C49</f>
        <v>T / 6</v>
      </c>
      <c r="X18" s="82"/>
      <c r="Y18" s="83" t="str">
        <f>'TAB24 POULE'!C52</f>
        <v>T / 19</v>
      </c>
      <c r="Z18" s="68"/>
      <c r="AA18" s="69"/>
      <c r="AB18" s="78"/>
      <c r="AC18" s="79"/>
      <c r="AD18" s="81"/>
      <c r="AE18" s="82"/>
      <c r="AF18" s="83"/>
      <c r="AG18" s="68"/>
      <c r="AH18" s="68"/>
    </row>
    <row r="19" spans="3:34" x14ac:dyDescent="0.2">
      <c r="C19" s="80"/>
      <c r="D19" s="75">
        <f t="shared" ref="D19:D28" si="0">D18+$E$5</f>
        <v>0.4375</v>
      </c>
      <c r="E19" s="69">
        <v>7</v>
      </c>
      <c r="F19" s="70"/>
      <c r="G19" s="69">
        <v>1</v>
      </c>
      <c r="H19" s="81" t="str">
        <f>'TAB24 POULE'!C15</f>
        <v>T / 12</v>
      </c>
      <c r="I19" s="82"/>
      <c r="J19" s="83" t="str">
        <f>'TAB24 POULE'!C16</f>
        <v>T / 13</v>
      </c>
      <c r="K19" s="68"/>
      <c r="L19" s="69">
        <v>8</v>
      </c>
      <c r="M19" s="78"/>
      <c r="N19" s="79">
        <v>2</v>
      </c>
      <c r="O19" s="81" t="str">
        <f>'TAB24 POULE'!C22</f>
        <v>T / 11</v>
      </c>
      <c r="P19" s="82"/>
      <c r="Q19" s="83" t="str">
        <f>'TAB24 POULE'!C23</f>
        <v>T / 14</v>
      </c>
      <c r="R19" s="68"/>
      <c r="S19" s="68" t="s">
        <v>38</v>
      </c>
      <c r="T19" s="69">
        <v>9</v>
      </c>
      <c r="U19" s="70"/>
      <c r="V19" s="69">
        <v>3</v>
      </c>
      <c r="W19" s="81" t="str">
        <f>'TAB24 POULE'!C29</f>
        <v>T / 10</v>
      </c>
      <c r="X19" s="82"/>
      <c r="Y19" s="83" t="str">
        <f>'TAB24 POULE'!C30</f>
        <v>T / 15</v>
      </c>
      <c r="Z19" s="68"/>
      <c r="AA19" s="69"/>
      <c r="AB19" s="78"/>
      <c r="AC19" s="79"/>
      <c r="AD19" s="81"/>
      <c r="AE19" s="82"/>
      <c r="AF19" s="83"/>
      <c r="AG19" s="68"/>
      <c r="AH19" s="68"/>
    </row>
    <row r="20" spans="3:34" x14ac:dyDescent="0.2">
      <c r="C20" s="80"/>
      <c r="D20" s="75">
        <f t="shared" si="0"/>
        <v>0.46875</v>
      </c>
      <c r="E20" s="76">
        <v>10</v>
      </c>
      <c r="F20" s="70"/>
      <c r="G20" s="69">
        <v>1</v>
      </c>
      <c r="H20" s="81" t="str">
        <f>'TAB24 POULE'!C36</f>
        <v>T / 9</v>
      </c>
      <c r="I20" s="82"/>
      <c r="J20" s="83" t="str">
        <f>'TAB24 POULE'!C37</f>
        <v>T / 16</v>
      </c>
      <c r="K20" s="68"/>
      <c r="L20" s="76">
        <v>11</v>
      </c>
      <c r="M20" s="78"/>
      <c r="N20" s="79">
        <v>2</v>
      </c>
      <c r="O20" s="81" t="str">
        <f>'TAB24 POULE'!C43</f>
        <v>T / 8</v>
      </c>
      <c r="P20" s="82"/>
      <c r="Q20" s="83" t="str">
        <f>'TAB24 POULE'!C44</f>
        <v>T / 17</v>
      </c>
      <c r="R20" s="68"/>
      <c r="S20" s="68" t="s">
        <v>38</v>
      </c>
      <c r="T20" s="76">
        <v>12</v>
      </c>
      <c r="U20" s="70"/>
      <c r="V20" s="69">
        <v>3</v>
      </c>
      <c r="W20" s="81" t="str">
        <f>'TAB24 POULE'!C50</f>
        <v>T / 7</v>
      </c>
      <c r="X20" s="82"/>
      <c r="Y20" s="83" t="str">
        <f>'TAB24 POULE'!C51</f>
        <v>T / 18</v>
      </c>
      <c r="Z20" s="68"/>
      <c r="AA20" s="69"/>
      <c r="AB20" s="78"/>
      <c r="AC20" s="79"/>
      <c r="AD20" s="81"/>
      <c r="AE20" s="82"/>
      <c r="AF20" s="83"/>
      <c r="AG20" s="68"/>
      <c r="AH20" s="68"/>
    </row>
    <row r="21" spans="3:34" x14ac:dyDescent="0.2">
      <c r="C21" s="84"/>
      <c r="D21" s="75">
        <f t="shared" si="0"/>
        <v>0.5</v>
      </c>
      <c r="E21" s="69">
        <v>13</v>
      </c>
      <c r="F21" s="70"/>
      <c r="G21" s="69">
        <v>1</v>
      </c>
      <c r="H21" s="81" t="str">
        <f>'TAB24 POULE'!C15</f>
        <v>T / 12</v>
      </c>
      <c r="I21" s="82"/>
      <c r="J21" s="83" t="str">
        <f>'TAB24 POULE'!C17</f>
        <v>T / 24</v>
      </c>
      <c r="K21" s="68"/>
      <c r="L21" s="69">
        <v>14</v>
      </c>
      <c r="M21" s="78"/>
      <c r="N21" s="79">
        <v>2</v>
      </c>
      <c r="O21" s="81" t="str">
        <f>'TAB24 POULE'!C22</f>
        <v>T / 11</v>
      </c>
      <c r="P21" s="82"/>
      <c r="Q21" s="83" t="str">
        <f>'TAB24 POULE'!C24</f>
        <v>T / 23</v>
      </c>
      <c r="R21" s="68"/>
      <c r="S21" s="68" t="s">
        <v>38</v>
      </c>
      <c r="T21" s="69">
        <v>15</v>
      </c>
      <c r="U21" s="70"/>
      <c r="V21" s="69">
        <v>3</v>
      </c>
      <c r="W21" s="81" t="str">
        <f>'TAB24 POULE'!C29</f>
        <v>T / 10</v>
      </c>
      <c r="X21" s="82"/>
      <c r="Y21" s="83" t="str">
        <f>'TAB24 POULE'!C31</f>
        <v>T / 22</v>
      </c>
      <c r="Z21" s="68"/>
      <c r="AA21" s="69"/>
      <c r="AB21" s="78"/>
      <c r="AC21" s="79"/>
      <c r="AD21" s="81"/>
      <c r="AE21" s="82"/>
      <c r="AF21" s="83"/>
      <c r="AG21" s="68"/>
      <c r="AH21" s="68"/>
    </row>
    <row r="22" spans="3:34" x14ac:dyDescent="0.2">
      <c r="C22" s="80"/>
      <c r="D22" s="75">
        <f t="shared" si="0"/>
        <v>0.53125</v>
      </c>
      <c r="E22" s="69">
        <v>16</v>
      </c>
      <c r="F22" s="70"/>
      <c r="G22" s="69">
        <v>1</v>
      </c>
      <c r="H22" s="81" t="str">
        <f>'TAB24 POULE'!C36</f>
        <v>T / 9</v>
      </c>
      <c r="I22" s="82"/>
      <c r="J22" s="83" t="str">
        <f>'TAB24 POULE'!C38</f>
        <v>T / 21</v>
      </c>
      <c r="K22" s="68"/>
      <c r="L22" s="69">
        <v>17</v>
      </c>
      <c r="M22" s="78"/>
      <c r="N22" s="79">
        <v>2</v>
      </c>
      <c r="O22" s="81" t="str">
        <f>'TAB24 POULE'!C43</f>
        <v>T / 8</v>
      </c>
      <c r="P22" s="82"/>
      <c r="Q22" s="83" t="str">
        <f>'TAB24 POULE'!C45</f>
        <v>T / 20</v>
      </c>
      <c r="R22" s="68"/>
      <c r="S22" s="68" t="s">
        <v>38</v>
      </c>
      <c r="T22" s="69">
        <v>18</v>
      </c>
      <c r="U22" s="70"/>
      <c r="V22" s="69">
        <v>3</v>
      </c>
      <c r="W22" s="81" t="str">
        <f>'TAB24 POULE'!C50</f>
        <v>T / 7</v>
      </c>
      <c r="X22" s="82"/>
      <c r="Y22" s="83" t="str">
        <f>'TAB24 POULE'!C52</f>
        <v>T / 19</v>
      </c>
      <c r="Z22" s="68"/>
      <c r="AA22" s="69"/>
      <c r="AB22" s="78"/>
      <c r="AC22" s="79"/>
      <c r="AD22" s="81"/>
      <c r="AE22" s="82"/>
      <c r="AF22" s="83"/>
      <c r="AG22" s="68"/>
      <c r="AH22" s="68"/>
    </row>
    <row r="23" spans="3:34" x14ac:dyDescent="0.2">
      <c r="C23" s="80"/>
      <c r="D23" s="75">
        <f t="shared" si="0"/>
        <v>0.5625</v>
      </c>
      <c r="E23" s="76">
        <v>19</v>
      </c>
      <c r="F23" s="70"/>
      <c r="G23" s="69">
        <v>1</v>
      </c>
      <c r="H23" s="81" t="str">
        <f>'TAB24 POULE'!C14</f>
        <v>T / 1</v>
      </c>
      <c r="I23" s="82"/>
      <c r="J23" s="83" t="str">
        <f>'TAB24 POULE'!C16</f>
        <v>T / 13</v>
      </c>
      <c r="K23" s="68"/>
      <c r="L23" s="76">
        <v>20</v>
      </c>
      <c r="M23" s="78"/>
      <c r="N23" s="79">
        <v>2</v>
      </c>
      <c r="O23" s="81" t="str">
        <f>'TAB24 POULE'!C21</f>
        <v>T / 2</v>
      </c>
      <c r="P23" s="82"/>
      <c r="Q23" s="83" t="str">
        <f>'TAB24 POULE'!C23</f>
        <v>T / 14</v>
      </c>
      <c r="R23" s="68"/>
      <c r="S23" s="68" t="s">
        <v>38</v>
      </c>
      <c r="T23" s="76">
        <v>21</v>
      </c>
      <c r="U23" s="70"/>
      <c r="V23" s="69">
        <v>3</v>
      </c>
      <c r="W23" s="81" t="str">
        <f>'TAB24 POULE'!C28</f>
        <v>T / 3</v>
      </c>
      <c r="X23" s="82"/>
      <c r="Y23" s="83" t="str">
        <f>'TAB24 POULE'!C30</f>
        <v>T / 15</v>
      </c>
      <c r="Z23" s="68"/>
      <c r="AA23" s="69"/>
      <c r="AB23" s="78"/>
      <c r="AC23" s="79"/>
      <c r="AD23" s="81"/>
      <c r="AE23" s="82"/>
      <c r="AF23" s="83"/>
      <c r="AG23" s="68"/>
      <c r="AH23" s="68"/>
    </row>
    <row r="24" spans="3:34" x14ac:dyDescent="0.2">
      <c r="C24" s="80"/>
      <c r="D24" s="75">
        <f t="shared" si="0"/>
        <v>0.59375</v>
      </c>
      <c r="E24" s="69">
        <v>22</v>
      </c>
      <c r="F24" s="70"/>
      <c r="G24" s="69">
        <v>1</v>
      </c>
      <c r="H24" s="81" t="str">
        <f>'TAB24 POULE'!C35</f>
        <v>T / 4</v>
      </c>
      <c r="I24" s="82"/>
      <c r="J24" s="83" t="str">
        <f>'TAB24 POULE'!C37</f>
        <v>T / 16</v>
      </c>
      <c r="K24" s="68"/>
      <c r="L24" s="69">
        <v>23</v>
      </c>
      <c r="M24" s="78"/>
      <c r="N24" s="79">
        <v>2</v>
      </c>
      <c r="O24" s="81" t="str">
        <f>'TAB24 POULE'!C42</f>
        <v>T / 5</v>
      </c>
      <c r="P24" s="82"/>
      <c r="Q24" s="83" t="str">
        <f>'TAB24 POULE'!C44</f>
        <v>T / 17</v>
      </c>
      <c r="R24" s="68"/>
      <c r="S24" s="68" t="s">
        <v>38</v>
      </c>
      <c r="T24" s="69">
        <v>24</v>
      </c>
      <c r="U24" s="70"/>
      <c r="V24" s="69">
        <v>3</v>
      </c>
      <c r="W24" s="81" t="str">
        <f>'TAB24 POULE'!C49</f>
        <v>T / 6</v>
      </c>
      <c r="X24" s="82"/>
      <c r="Y24" s="83" t="str">
        <f>'TAB24 POULE'!C51</f>
        <v>T / 18</v>
      </c>
      <c r="Z24" s="68"/>
      <c r="AA24" s="69"/>
      <c r="AB24" s="78"/>
      <c r="AC24" s="79"/>
      <c r="AD24" s="81"/>
      <c r="AE24" s="82"/>
      <c r="AF24" s="83"/>
      <c r="AG24" s="68"/>
      <c r="AH24" s="68"/>
    </row>
    <row r="25" spans="3:34" x14ac:dyDescent="0.2">
      <c r="C25" s="80"/>
      <c r="D25" s="75">
        <f t="shared" si="0"/>
        <v>0.625</v>
      </c>
      <c r="E25" s="76">
        <v>25</v>
      </c>
      <c r="F25" s="70"/>
      <c r="G25" s="69">
        <v>1</v>
      </c>
      <c r="H25" s="81" t="str">
        <f>'TAB24 POULE'!C16</f>
        <v>T / 13</v>
      </c>
      <c r="I25" s="82"/>
      <c r="J25" s="83" t="str">
        <f>'TAB24 POULE'!C17</f>
        <v>T / 24</v>
      </c>
      <c r="K25" s="68"/>
      <c r="L25" s="76">
        <v>26</v>
      </c>
      <c r="M25" s="78"/>
      <c r="N25" s="79">
        <v>2</v>
      </c>
      <c r="O25" s="81" t="str">
        <f>'TAB24 POULE'!C23</f>
        <v>T / 14</v>
      </c>
      <c r="P25" s="82"/>
      <c r="Q25" s="83" t="str">
        <f>'TAB24 POULE'!C24</f>
        <v>T / 23</v>
      </c>
      <c r="R25" s="68"/>
      <c r="S25" s="68" t="s">
        <v>38</v>
      </c>
      <c r="T25" s="76">
        <v>27</v>
      </c>
      <c r="U25" s="70"/>
      <c r="V25" s="69">
        <v>3</v>
      </c>
      <c r="W25" s="81" t="str">
        <f>'TAB24 POULE'!C30</f>
        <v>T / 15</v>
      </c>
      <c r="X25" s="82"/>
      <c r="Y25" s="83" t="str">
        <f>'TAB24 POULE'!C31</f>
        <v>T / 22</v>
      </c>
      <c r="Z25" s="68"/>
      <c r="AA25" s="69"/>
      <c r="AB25" s="78"/>
      <c r="AC25" s="79"/>
      <c r="AD25" s="81"/>
      <c r="AE25" s="82"/>
      <c r="AF25" s="83"/>
      <c r="AG25" s="68"/>
      <c r="AH25" s="68"/>
    </row>
    <row r="26" spans="3:34" x14ac:dyDescent="0.2">
      <c r="C26" s="80"/>
      <c r="D26" s="75">
        <f t="shared" si="0"/>
        <v>0.65625</v>
      </c>
      <c r="E26" s="69">
        <v>28</v>
      </c>
      <c r="F26" s="70"/>
      <c r="G26" s="69">
        <v>1</v>
      </c>
      <c r="H26" s="81" t="str">
        <f>'TAB24 POULE'!C37</f>
        <v>T / 16</v>
      </c>
      <c r="I26" s="82"/>
      <c r="J26" s="83" t="str">
        <f>'TAB24 POULE'!C38</f>
        <v>T / 21</v>
      </c>
      <c r="K26" s="68"/>
      <c r="L26" s="69">
        <v>29</v>
      </c>
      <c r="M26" s="78"/>
      <c r="N26" s="79">
        <v>2</v>
      </c>
      <c r="O26" s="81" t="str">
        <f>'TAB24 POULE'!C44</f>
        <v>T / 17</v>
      </c>
      <c r="P26" s="82"/>
      <c r="Q26" s="83" t="str">
        <f>'TAB24 POULE'!C45</f>
        <v>T / 20</v>
      </c>
      <c r="R26" s="68"/>
      <c r="S26" s="68" t="s">
        <v>38</v>
      </c>
      <c r="T26" s="69">
        <v>30</v>
      </c>
      <c r="U26" s="70"/>
      <c r="V26" s="69">
        <v>3</v>
      </c>
      <c r="W26" s="81" t="str">
        <f>'TAB24 POULE'!C51</f>
        <v>T / 18</v>
      </c>
      <c r="X26" s="82"/>
      <c r="Y26" s="83" t="str">
        <f>'TAB24 POULE'!C52</f>
        <v>T / 19</v>
      </c>
      <c r="Z26" s="68"/>
      <c r="AA26" s="69"/>
      <c r="AB26" s="78"/>
      <c r="AC26" s="79"/>
      <c r="AD26" s="81"/>
      <c r="AE26" s="82"/>
      <c r="AF26" s="83"/>
      <c r="AG26" s="68"/>
      <c r="AH26" s="68"/>
    </row>
    <row r="27" spans="3:34" x14ac:dyDescent="0.2">
      <c r="C27" s="84"/>
      <c r="D27" s="75">
        <f t="shared" si="0"/>
        <v>0.6875</v>
      </c>
      <c r="E27" s="69">
        <v>31</v>
      </c>
      <c r="F27" s="70"/>
      <c r="G27" s="69">
        <v>1</v>
      </c>
      <c r="H27" s="81" t="str">
        <f>'TAB24 POULE'!C14</f>
        <v>T / 1</v>
      </c>
      <c r="I27" s="82"/>
      <c r="J27" s="83" t="str">
        <f>'TAB24 POULE'!C15</f>
        <v>T / 12</v>
      </c>
      <c r="K27" s="68"/>
      <c r="L27" s="69">
        <v>32</v>
      </c>
      <c r="M27" s="78"/>
      <c r="N27" s="79">
        <v>2</v>
      </c>
      <c r="O27" s="81" t="str">
        <f>'TAB24 POULE'!C21</f>
        <v>T / 2</v>
      </c>
      <c r="P27" s="82"/>
      <c r="Q27" s="83" t="str">
        <f>'TAB24 POULE'!C22</f>
        <v>T / 11</v>
      </c>
      <c r="R27" s="68"/>
      <c r="S27" s="68" t="s">
        <v>38</v>
      </c>
      <c r="T27" s="69">
        <v>33</v>
      </c>
      <c r="U27" s="70"/>
      <c r="V27" s="69">
        <v>3</v>
      </c>
      <c r="W27" s="81" t="str">
        <f>'TAB24 POULE'!C28</f>
        <v>T / 3</v>
      </c>
      <c r="X27" s="82"/>
      <c r="Y27" s="83" t="str">
        <f>'TAB24 POULE'!C29</f>
        <v>T / 10</v>
      </c>
      <c r="Z27" s="68"/>
      <c r="AA27" s="70"/>
      <c r="AB27" s="78"/>
      <c r="AC27" s="79"/>
      <c r="AD27" s="81"/>
      <c r="AE27" s="82"/>
      <c r="AF27" s="83"/>
      <c r="AG27" s="68"/>
      <c r="AH27" s="68"/>
    </row>
    <row r="28" spans="3:34" x14ac:dyDescent="0.2">
      <c r="C28" s="80"/>
      <c r="D28" s="75">
        <f t="shared" si="0"/>
        <v>0.71875</v>
      </c>
      <c r="E28" s="69">
        <v>34</v>
      </c>
      <c r="F28" s="70"/>
      <c r="G28" s="69">
        <v>1</v>
      </c>
      <c r="H28" s="81" t="str">
        <f>'TAB24 POULE'!C35</f>
        <v>T / 4</v>
      </c>
      <c r="I28" s="82"/>
      <c r="J28" s="83" t="str">
        <f>'TAB24 POULE'!C36</f>
        <v>T / 9</v>
      </c>
      <c r="K28" s="68"/>
      <c r="L28" s="76">
        <v>35</v>
      </c>
      <c r="M28" s="78"/>
      <c r="N28" s="79">
        <v>2</v>
      </c>
      <c r="O28" s="81" t="str">
        <f>'TAB24 POULE'!C42</f>
        <v>T / 5</v>
      </c>
      <c r="P28" s="82"/>
      <c r="Q28" s="83" t="str">
        <f>'TAB24 POULE'!C43</f>
        <v>T / 8</v>
      </c>
      <c r="R28" s="68"/>
      <c r="S28" s="68" t="s">
        <v>38</v>
      </c>
      <c r="T28" s="76">
        <v>36</v>
      </c>
      <c r="U28" s="70"/>
      <c r="V28" s="69">
        <v>3</v>
      </c>
      <c r="W28" s="81" t="str">
        <f>'TAB24 POULE'!C49</f>
        <v>T / 6</v>
      </c>
      <c r="X28" s="82"/>
      <c r="Y28" s="83" t="str">
        <f>'TAB24 POULE'!C50</f>
        <v>T / 7</v>
      </c>
      <c r="Z28" s="68"/>
      <c r="AA28" s="70"/>
      <c r="AB28" s="78"/>
      <c r="AC28" s="79"/>
      <c r="AD28" s="81"/>
      <c r="AE28" s="82"/>
      <c r="AF28" s="83"/>
      <c r="AG28" s="68"/>
      <c r="AH28" s="68"/>
    </row>
    <row r="29" spans="3:34" x14ac:dyDescent="0.2">
      <c r="C29" s="80" t="s">
        <v>40</v>
      </c>
      <c r="D29" s="75">
        <f>E9</f>
        <v>0.375</v>
      </c>
      <c r="E29" s="68">
        <v>37</v>
      </c>
      <c r="F29" s="68"/>
      <c r="G29" s="68"/>
      <c r="H29" s="81" t="str">
        <f>'TAB24 POULE'!K13</f>
        <v/>
      </c>
      <c r="I29" s="82"/>
      <c r="J29" s="83" t="str">
        <f>'TAB24 POULE'!K16</f>
        <v/>
      </c>
      <c r="K29" s="82"/>
      <c r="L29" s="82">
        <v>38</v>
      </c>
      <c r="M29" s="82"/>
      <c r="N29" s="82"/>
      <c r="O29" s="81" t="str">
        <f>'TAB24 POULE'!K21</f>
        <v/>
      </c>
      <c r="P29" s="82"/>
      <c r="Q29" s="83" t="str">
        <f>'TAB24 POULE'!K24</f>
        <v/>
      </c>
      <c r="R29" s="68"/>
      <c r="S29" s="68" t="s">
        <v>38</v>
      </c>
    </row>
    <row r="30" spans="3:34" x14ac:dyDescent="0.2">
      <c r="C30" s="80"/>
      <c r="D30" s="75">
        <f>D29+$E$10</f>
        <v>0.40972222222222221</v>
      </c>
      <c r="E30" s="69">
        <v>39</v>
      </c>
      <c r="F30" s="69"/>
      <c r="G30" s="69"/>
      <c r="H30" s="71" t="str">
        <f>'TAB24 POULE'!K26</f>
        <v/>
      </c>
      <c r="I30" s="72"/>
      <c r="J30" s="73" t="str">
        <f>'TAB24 POULE'!K29</f>
        <v/>
      </c>
      <c r="K30" s="72"/>
      <c r="L30" s="69">
        <v>40</v>
      </c>
      <c r="M30" s="69"/>
      <c r="N30" s="69"/>
      <c r="O30" s="71" t="str">
        <f>'TAB24 POULE'!K34</f>
        <v/>
      </c>
      <c r="P30" s="72"/>
      <c r="Q30" s="73" t="str">
        <f>'TAB24 POULE'!K37</f>
        <v/>
      </c>
      <c r="R30" s="69"/>
      <c r="S30" s="68" t="s">
        <v>38</v>
      </c>
    </row>
    <row r="31" spans="3:34" x14ac:dyDescent="0.2">
      <c r="C31" s="80"/>
      <c r="D31" s="75">
        <f t="shared" ref="D31:D40" si="1">D30+$E$10</f>
        <v>0.44444444444444442</v>
      </c>
      <c r="E31" s="69">
        <v>41</v>
      </c>
      <c r="F31" s="69"/>
      <c r="G31" s="69"/>
      <c r="H31" s="71" t="str">
        <f>'TAB24 POULE'!K39</f>
        <v/>
      </c>
      <c r="I31" s="72"/>
      <c r="J31" s="73" t="str">
        <f>'TAB24 POULE'!K42</f>
        <v/>
      </c>
      <c r="K31" s="72"/>
      <c r="L31" s="69">
        <v>42</v>
      </c>
      <c r="M31" s="85"/>
      <c r="N31" s="85"/>
      <c r="O31" s="71" t="str">
        <f>'TAB24 POULE'!K47</f>
        <v/>
      </c>
      <c r="P31" s="72"/>
      <c r="Q31" s="73" t="str">
        <f>'TAB24 POULE'!K50</f>
        <v/>
      </c>
      <c r="R31" s="69"/>
      <c r="S31" s="68" t="s">
        <v>38</v>
      </c>
    </row>
    <row r="32" spans="3:34" x14ac:dyDescent="0.2">
      <c r="C32" s="80"/>
      <c r="D32" s="75">
        <f t="shared" si="1"/>
        <v>0.47916666666666663</v>
      </c>
      <c r="E32" s="69">
        <v>43</v>
      </c>
      <c r="F32" s="69"/>
      <c r="G32" s="69"/>
      <c r="H32" s="71" t="str">
        <f>'TAB24 POULE'!K52</f>
        <v/>
      </c>
      <c r="I32" s="72"/>
      <c r="J32" s="73" t="str">
        <f>'TAB24 POULE'!K55</f>
        <v/>
      </c>
      <c r="K32" s="72"/>
      <c r="L32" s="69">
        <v>44</v>
      </c>
      <c r="M32" s="85"/>
      <c r="N32" s="85"/>
      <c r="O32" s="71" t="str">
        <f>'TAB24 POULE'!K60</f>
        <v/>
      </c>
      <c r="P32" s="72"/>
      <c r="Q32" s="73" t="str">
        <f>'TAB24 POULE'!K63</f>
        <v/>
      </c>
      <c r="R32" s="69"/>
      <c r="S32" s="68" t="s">
        <v>38</v>
      </c>
    </row>
    <row r="33" spans="3:19" x14ac:dyDescent="0.2">
      <c r="C33" s="74"/>
      <c r="D33" s="75">
        <f t="shared" si="1"/>
        <v>0.51388888888888884</v>
      </c>
      <c r="E33" s="69" t="s">
        <v>41</v>
      </c>
      <c r="F33" s="69">
        <v>45</v>
      </c>
      <c r="G33" s="68"/>
      <c r="H33" s="81" t="str">
        <f>'TAB24 POULE'!M14</f>
        <v/>
      </c>
      <c r="I33" s="82"/>
      <c r="J33" s="83" t="str">
        <f>'TAB24 POULE'!M23</f>
        <v/>
      </c>
      <c r="K33" s="82"/>
      <c r="L33" s="72" t="s">
        <v>42</v>
      </c>
      <c r="M33" s="86">
        <v>46</v>
      </c>
      <c r="N33" s="87"/>
      <c r="O33" s="81" t="str">
        <f>'TAB24 POULE'!M27</f>
        <v/>
      </c>
      <c r="P33" s="82"/>
      <c r="Q33" s="83" t="str">
        <f>'TAB24 POULE'!M36</f>
        <v/>
      </c>
      <c r="R33" s="68"/>
      <c r="S33" s="68" t="s">
        <v>43</v>
      </c>
    </row>
    <row r="34" spans="3:19" x14ac:dyDescent="0.2">
      <c r="C34" s="80"/>
      <c r="D34" s="75">
        <f t="shared" si="1"/>
        <v>0.54861111111111105</v>
      </c>
      <c r="E34" s="69" t="s">
        <v>44</v>
      </c>
      <c r="F34" s="69">
        <v>47</v>
      </c>
      <c r="G34" s="68"/>
      <c r="H34" s="81" t="str">
        <f>'TAB24 POULE'!M40</f>
        <v/>
      </c>
      <c r="I34" s="82"/>
      <c r="J34" s="83" t="str">
        <f>'TAB24 POULE'!M49</f>
        <v/>
      </c>
      <c r="K34" s="82"/>
      <c r="L34" s="72" t="s">
        <v>45</v>
      </c>
      <c r="M34" s="86">
        <v>48</v>
      </c>
      <c r="N34" s="87"/>
      <c r="O34" s="81" t="str">
        <f>'TAB24 POULE'!M53</f>
        <v/>
      </c>
      <c r="P34" s="82"/>
      <c r="Q34" s="83" t="str">
        <f>'TAB24 POULE'!M62</f>
        <v/>
      </c>
      <c r="R34" s="68"/>
      <c r="S34" s="68" t="s">
        <v>43</v>
      </c>
    </row>
    <row r="35" spans="3:19" x14ac:dyDescent="0.2">
      <c r="C35" s="80"/>
      <c r="D35" s="75">
        <f t="shared" si="1"/>
        <v>0.58333333333333326</v>
      </c>
      <c r="E35" s="88" t="s">
        <v>46</v>
      </c>
      <c r="F35" s="72">
        <v>49</v>
      </c>
      <c r="G35" s="68"/>
      <c r="H35" s="81" t="str">
        <f>'TAB24 POULE'!O18</f>
        <v/>
      </c>
      <c r="I35" s="82"/>
      <c r="J35" s="83" t="str">
        <f>'TAB24 POULE'!O32</f>
        <v/>
      </c>
      <c r="K35" s="82"/>
      <c r="L35" s="82"/>
      <c r="M35" s="87"/>
      <c r="N35" s="87"/>
      <c r="O35" s="81"/>
      <c r="P35" s="82"/>
      <c r="Q35" s="83"/>
      <c r="R35" s="68"/>
      <c r="S35" s="68" t="s">
        <v>43</v>
      </c>
    </row>
    <row r="36" spans="3:19" x14ac:dyDescent="0.2">
      <c r="C36" s="80"/>
      <c r="D36" s="75">
        <f t="shared" si="1"/>
        <v>0.61805555555555547</v>
      </c>
      <c r="E36" s="69" t="s">
        <v>46</v>
      </c>
      <c r="F36" s="69">
        <v>50</v>
      </c>
      <c r="G36" s="68"/>
      <c r="H36" s="81" t="str">
        <f>'TAB24 POULE'!O44</f>
        <v/>
      </c>
      <c r="I36" s="82"/>
      <c r="J36" s="83" t="str">
        <f>'TAB24 POULE'!O58</f>
        <v/>
      </c>
      <c r="K36" s="82"/>
      <c r="L36" s="82"/>
      <c r="M36" s="87"/>
      <c r="N36" s="87"/>
      <c r="O36" s="81"/>
      <c r="P36" s="82"/>
      <c r="Q36" s="83"/>
      <c r="R36" s="68"/>
      <c r="S36" s="68" t="s">
        <v>43</v>
      </c>
    </row>
    <row r="37" spans="3:19" x14ac:dyDescent="0.2">
      <c r="C37" s="80"/>
      <c r="D37" s="75">
        <f t="shared" si="1"/>
        <v>0.65277777777777768</v>
      </c>
      <c r="E37" s="88"/>
      <c r="F37" s="72"/>
      <c r="G37" s="68"/>
      <c r="H37" s="81"/>
      <c r="I37" s="82"/>
      <c r="J37" s="83"/>
      <c r="K37" s="82"/>
      <c r="L37" s="82"/>
      <c r="M37" s="87"/>
      <c r="N37" s="87"/>
      <c r="O37" s="81"/>
      <c r="P37" s="82"/>
      <c r="Q37" s="83"/>
      <c r="R37" s="68"/>
      <c r="S37" s="68"/>
    </row>
    <row r="38" spans="3:19" x14ac:dyDescent="0.2">
      <c r="C38" s="80"/>
      <c r="D38" s="75">
        <f t="shared" si="1"/>
        <v>0.68749999999999989</v>
      </c>
      <c r="E38" s="88" t="s">
        <v>47</v>
      </c>
      <c r="F38" s="69">
        <v>51</v>
      </c>
      <c r="G38" s="68"/>
      <c r="H38" s="81" t="str">
        <f>'TAB24 POULE'!Q64</f>
        <v/>
      </c>
      <c r="I38" s="82"/>
      <c r="J38" s="83" t="str">
        <f>'TAB24 POULE'!Q69</f>
        <v/>
      </c>
      <c r="K38" s="82"/>
      <c r="L38" s="82"/>
      <c r="M38" s="87"/>
      <c r="N38" s="87"/>
      <c r="O38" s="81"/>
      <c r="P38" s="82"/>
      <c r="Q38" s="83"/>
      <c r="R38" s="68"/>
      <c r="S38" s="68" t="s">
        <v>43</v>
      </c>
    </row>
    <row r="39" spans="3:19" x14ac:dyDescent="0.2">
      <c r="C39" s="80"/>
      <c r="D39" s="75">
        <f t="shared" si="1"/>
        <v>0.7222222222222221</v>
      </c>
      <c r="E39" s="69" t="s">
        <v>48</v>
      </c>
      <c r="F39" s="72">
        <v>52</v>
      </c>
      <c r="G39" s="68"/>
      <c r="H39" s="81" t="str">
        <f>'TAB24 POULE'!Q24</f>
        <v/>
      </c>
      <c r="I39" s="82"/>
      <c r="J39" s="83" t="str">
        <f>'TAB24 POULE'!Q52</f>
        <v/>
      </c>
      <c r="K39" s="82"/>
      <c r="L39" s="82"/>
      <c r="M39" s="87"/>
      <c r="N39" s="87"/>
      <c r="O39" s="81"/>
      <c r="P39" s="82"/>
      <c r="Q39" s="83"/>
      <c r="R39" s="68"/>
      <c r="S39" s="68" t="s">
        <v>43</v>
      </c>
    </row>
    <row r="40" spans="3:19" x14ac:dyDescent="0.2">
      <c r="C40" s="80"/>
      <c r="D40" s="75">
        <f t="shared" si="1"/>
        <v>0.75694444444444431</v>
      </c>
      <c r="E40" s="69" t="s">
        <v>49</v>
      </c>
      <c r="F40" s="69"/>
      <c r="G40" s="68"/>
      <c r="H40" s="81"/>
      <c r="I40" s="82"/>
      <c r="J40" s="83"/>
      <c r="K40" s="82"/>
      <c r="L40" s="82"/>
      <c r="M40" s="87"/>
      <c r="N40" s="87"/>
      <c r="O40" s="81"/>
      <c r="P40" s="82"/>
      <c r="Q40" s="83"/>
      <c r="R40" s="68"/>
      <c r="S40" s="68"/>
    </row>
    <row r="41" spans="3:19" x14ac:dyDescent="0.2">
      <c r="C41" s="89"/>
      <c r="D41" s="75"/>
      <c r="E41" s="68"/>
      <c r="F41" s="68"/>
      <c r="G41" s="68"/>
      <c r="H41" s="81"/>
      <c r="I41" s="82"/>
      <c r="J41" s="83"/>
      <c r="K41" s="82"/>
      <c r="L41" s="82"/>
      <c r="M41" s="87"/>
      <c r="N41" s="87"/>
      <c r="O41" s="81"/>
      <c r="P41" s="82"/>
      <c r="Q41" s="83"/>
      <c r="R41" s="68"/>
      <c r="S41" s="68"/>
    </row>
  </sheetData>
  <sheetProtection password="E69A" sheet="1" objects="1" scenarios="1" selectLockedCells="1"/>
  <dataConsolidate link="1"/>
  <mergeCells count="11">
    <mergeCell ref="C9:D9"/>
    <mergeCell ref="V9:W9"/>
    <mergeCell ref="H2:P5"/>
    <mergeCell ref="Q2:R8"/>
    <mergeCell ref="C4:D4"/>
    <mergeCell ref="V4:W4"/>
    <mergeCell ref="H6:J6"/>
    <mergeCell ref="K6:N6"/>
    <mergeCell ref="O6:P6"/>
    <mergeCell ref="H7:P7"/>
    <mergeCell ref="H8:P8"/>
  </mergeCells>
  <dataValidations count="2">
    <dataValidation allowBlank="1" showInputMessage="1" showErrorMessage="1" promptTitle="HEURE DEBUT DE COMPETITION" prompt="VEuillez saisir au format : hh:mm" sqref="E4 X4"/>
    <dataValidation allowBlank="1" showInputMessage="1" showErrorMessage="1" promptTitle="DUREE MOYENNE MATCH" prompt="Veuillez saisir au format : hh:00_x000a__x000a_La durée moyenne d'un match comprend le temps moyen d'un match jusqu'au début du match suivant" sqref="E5 X5"/>
  </dataValidations>
  <pageMargins left="0.7" right="0.7" top="0.75" bottom="0.75" header="0.3" footer="0.3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J59"/>
  <sheetViews>
    <sheetView topLeftCell="A17" zoomScale="90" zoomScaleNormal="90" workbookViewId="0">
      <selection activeCell="B3" sqref="B3"/>
    </sheetView>
  </sheetViews>
  <sheetFormatPr baseColWidth="10" defaultRowHeight="15" x14ac:dyDescent="0.25"/>
  <cols>
    <col min="1" max="1" width="14" customWidth="1"/>
    <col min="2" max="2" width="9.140625" bestFit="1" customWidth="1"/>
    <col min="3" max="3" width="5.85546875" bestFit="1" customWidth="1"/>
    <col min="4" max="4" width="5.85546875" customWidth="1"/>
    <col min="5" max="5" width="8.140625" bestFit="1" customWidth="1"/>
    <col min="6" max="6" width="9.85546875" bestFit="1" customWidth="1"/>
    <col min="7" max="7" width="5.7109375" customWidth="1"/>
    <col min="8" max="8" width="33.85546875" style="99" customWidth="1"/>
    <col min="9" max="9" width="1.5703125" style="99" bestFit="1" customWidth="1"/>
    <col min="10" max="10" width="33.85546875" style="99" customWidth="1"/>
    <col min="11" max="11" width="9.28515625" customWidth="1"/>
    <col min="12" max="12" width="1.5703125" bestFit="1" customWidth="1"/>
    <col min="13" max="13" width="9.28515625" bestFit="1" customWidth="1"/>
    <col min="14" max="19" width="8.28515625" bestFit="1" customWidth="1"/>
    <col min="20" max="21" width="5.28515625" bestFit="1" customWidth="1"/>
    <col min="22" max="22" width="9.85546875" bestFit="1" customWidth="1"/>
    <col min="23" max="23" width="3" bestFit="1" customWidth="1"/>
    <col min="24" max="24" width="3" customWidth="1"/>
    <col min="25" max="25" width="33.85546875" style="99" customWidth="1"/>
    <col min="26" max="26" width="9.85546875" bestFit="1" customWidth="1"/>
    <col min="27" max="28" width="3" bestFit="1" customWidth="1"/>
    <col min="29" max="29" width="5.5703125" bestFit="1" customWidth="1"/>
    <col min="30" max="30" width="3" bestFit="1" customWidth="1"/>
    <col min="31" max="32" width="7" bestFit="1" customWidth="1"/>
    <col min="33" max="33" width="6" bestFit="1" customWidth="1"/>
    <col min="34" max="34" width="7" bestFit="1" customWidth="1"/>
    <col min="35" max="35" width="11.42578125" style="173"/>
    <col min="36" max="36" width="12" bestFit="1" customWidth="1"/>
  </cols>
  <sheetData>
    <row r="1" spans="1:36" x14ac:dyDescent="0.25">
      <c r="F1" s="184" t="s">
        <v>141</v>
      </c>
      <c r="H1"/>
      <c r="I1"/>
      <c r="K1" s="99"/>
      <c r="L1" s="99"/>
    </row>
    <row r="2" spans="1:36" ht="15.75" thickBot="1" x14ac:dyDescent="0.3">
      <c r="F2" s="185"/>
      <c r="H2"/>
      <c r="I2"/>
      <c r="K2" s="99"/>
      <c r="L2" s="99"/>
    </row>
    <row r="3" spans="1:36" ht="15.75" thickBot="1" x14ac:dyDescent="0.3">
      <c r="A3" s="199" t="s">
        <v>212</v>
      </c>
      <c r="B3" s="198">
        <v>0.375</v>
      </c>
      <c r="F3" s="186" t="s">
        <v>242</v>
      </c>
      <c r="H3"/>
      <c r="I3"/>
      <c r="K3" s="99"/>
      <c r="L3" s="99"/>
    </row>
    <row r="4" spans="1:36" ht="15.75" thickBot="1" x14ac:dyDescent="0.3">
      <c r="A4" s="199" t="s">
        <v>213</v>
      </c>
      <c r="B4" s="198">
        <v>2.0833333333333332E-2</v>
      </c>
      <c r="N4" s="187"/>
      <c r="O4" s="188"/>
    </row>
    <row r="5" spans="1:36" ht="15.75" thickBot="1" x14ac:dyDescent="0.3">
      <c r="A5" s="199" t="s">
        <v>214</v>
      </c>
      <c r="B5" s="198">
        <v>0.375</v>
      </c>
    </row>
    <row r="7" spans="1:36" s="174" customFormat="1" ht="12" thickBot="1" x14ac:dyDescent="0.25">
      <c r="C7" s="189" t="s">
        <v>215</v>
      </c>
      <c r="D7" s="189" t="s">
        <v>216</v>
      </c>
      <c r="E7" s="189" t="s">
        <v>217</v>
      </c>
      <c r="F7" s="189" t="s">
        <v>218</v>
      </c>
      <c r="G7" s="189" t="s">
        <v>219</v>
      </c>
      <c r="H7" s="190" t="s">
        <v>220</v>
      </c>
      <c r="I7" s="190"/>
      <c r="J7" s="190" t="s">
        <v>221</v>
      </c>
      <c r="K7" s="189" t="s">
        <v>222</v>
      </c>
      <c r="L7" s="189"/>
      <c r="M7" s="189" t="s">
        <v>223</v>
      </c>
      <c r="N7" s="189" t="s">
        <v>224</v>
      </c>
      <c r="O7" s="189" t="s">
        <v>225</v>
      </c>
      <c r="P7" s="189" t="s">
        <v>226</v>
      </c>
      <c r="Q7" s="189" t="s">
        <v>227</v>
      </c>
      <c r="R7" s="189" t="s">
        <v>228</v>
      </c>
      <c r="S7" s="189" t="s">
        <v>229</v>
      </c>
      <c r="T7" s="174" t="s">
        <v>230</v>
      </c>
      <c r="U7" s="174" t="s">
        <v>231</v>
      </c>
      <c r="Z7" s="174" t="s">
        <v>232</v>
      </c>
      <c r="AA7" s="174" t="s">
        <v>233</v>
      </c>
      <c r="AB7" s="174" t="s">
        <v>234</v>
      </c>
      <c r="AC7" s="174" t="s">
        <v>235</v>
      </c>
      <c r="AD7" s="174" t="s">
        <v>236</v>
      </c>
      <c r="AE7" s="174" t="s">
        <v>237</v>
      </c>
      <c r="AF7" s="174" t="s">
        <v>238</v>
      </c>
      <c r="AG7" s="174" t="s">
        <v>239</v>
      </c>
      <c r="AH7" s="174" t="s">
        <v>142</v>
      </c>
      <c r="AJ7" s="174" t="s">
        <v>143</v>
      </c>
    </row>
    <row r="8" spans="1:36" x14ac:dyDescent="0.25">
      <c r="A8" s="171"/>
      <c r="B8" s="171"/>
      <c r="C8" s="171" t="s">
        <v>61</v>
      </c>
      <c r="D8" s="171">
        <v>1</v>
      </c>
      <c r="E8">
        <v>1</v>
      </c>
      <c r="F8" s="172">
        <f>B3</f>
        <v>0.375</v>
      </c>
      <c r="G8" s="151">
        <v>1</v>
      </c>
      <c r="H8" s="175" t="str">
        <f>'TAB24 POULE'!C14</f>
        <v>T / 1</v>
      </c>
      <c r="I8" s="183" t="s">
        <v>240</v>
      </c>
      <c r="J8" s="176" t="str">
        <f>'TAB24 POULE'!C17</f>
        <v>T / 24</v>
      </c>
      <c r="K8" s="177">
        <f>SUM(IF(N8&gt;O8,1,0),IF(P8&gt;Q8,1,0),IF(R8&gt;S8,1,0))</f>
        <v>0</v>
      </c>
      <c r="L8" s="183" t="s">
        <v>240</v>
      </c>
      <c r="M8" s="191">
        <f>SUM(IF(O8&gt;N8,1,0),IF(Q8&gt;P8,1,0),IF(S8&gt;R8,1,0))</f>
        <v>0</v>
      </c>
      <c r="N8" s="192"/>
      <c r="O8" s="193"/>
      <c r="P8" s="192"/>
      <c r="Q8" s="193"/>
      <c r="R8" s="192"/>
      <c r="S8" s="193"/>
      <c r="T8" t="str">
        <f>IF(K8=M8,"",IF(K8&gt;M8,H8,J8))</f>
        <v/>
      </c>
      <c r="U8" t="str">
        <f>IF(K8=M8,"",IF(K8&lt;M8,H8,J8))</f>
        <v/>
      </c>
      <c r="X8" s="196" t="s">
        <v>61</v>
      </c>
      <c r="Y8" s="200" t="str">
        <f>'TAB24 POULE'!C14</f>
        <v>T / 1</v>
      </c>
      <c r="Z8">
        <f>COUNTIF(PLACE1,Y8)*2+COUNTIF(PLACE2,Y8)</f>
        <v>0</v>
      </c>
      <c r="AA8">
        <f>SUMIF(LISTEE1,Y8,(SCEQ1))+SUMIF(LISTEE2,Y8,(SCEQ2))</f>
        <v>0</v>
      </c>
      <c r="AB8">
        <f>SUMIF(LISTEE1,Y8,(SCEQ2))+SUMIF(LISTEE2,Y8,(SCEQ1))</f>
        <v>0</v>
      </c>
      <c r="AC8">
        <f>(SUMPRODUCT((LISTEE1=Y8)*((S1EQ1)+(S2EQ1)+(S3EQ1))))+(SUMPRODUCT((LISTEE2=Y8)*((S1EQ2)+(S2EQ2)+(S3EQ3))))</f>
        <v>0</v>
      </c>
      <c r="AD8">
        <f>(SUMPRODUCT((LISTEE2=Y8)*((S1EQ1)+(S2EQ1)+(S3EQ1))))+(SUMPRODUCT((LISTEE1=Y8)*((S1EQ2)+(S2EQ2)+(S3EQ3))))</f>
        <v>0</v>
      </c>
      <c r="AE8">
        <f>IFERROR(AA8/AB8,0)</f>
        <v>0</v>
      </c>
      <c r="AF8">
        <f>IFERROR(AC8/AD8,0)</f>
        <v>0</v>
      </c>
      <c r="AG8">
        <f>Z8+AE8/100+AF8/100</f>
        <v>0</v>
      </c>
      <c r="AH8" t="str">
        <f>IF(Z8=0,"",RANK(AG8,$AG$8:$AG$11))</f>
        <v/>
      </c>
      <c r="AI8">
        <v>1</v>
      </c>
      <c r="AJ8" t="str">
        <f>IF(Z8=0,"",IF($AH$8=AI8,$Y$8,IF($AH$9=AI8,$Y$9,IF($AH$10=AI8,$Y$10,IF($AH$11=AI8,$Y$11)))))</f>
        <v/>
      </c>
    </row>
    <row r="9" spans="1:36" x14ac:dyDescent="0.25">
      <c r="A9" s="171"/>
      <c r="B9" s="171"/>
      <c r="C9" s="171" t="s">
        <v>71</v>
      </c>
      <c r="D9" s="171">
        <v>1</v>
      </c>
      <c r="E9">
        <v>2</v>
      </c>
      <c r="F9" s="172">
        <f>B3</f>
        <v>0.375</v>
      </c>
      <c r="G9" s="151">
        <v>2</v>
      </c>
      <c r="H9" s="175" t="str">
        <f>'TAB24 POULE'!C21</f>
        <v>T / 2</v>
      </c>
      <c r="I9" s="183" t="s">
        <v>240</v>
      </c>
      <c r="J9" s="176" t="str">
        <f>'TAB24 POULE'!C24</f>
        <v>T / 23</v>
      </c>
      <c r="K9" s="177">
        <f t="shared" ref="K9:K59" si="0">SUM(IF(N9&gt;O9,1,0),IF(P9&gt;Q9,1,0),IF(R9&gt;S9,1,0))</f>
        <v>0</v>
      </c>
      <c r="L9" s="183" t="s">
        <v>240</v>
      </c>
      <c r="M9" s="191">
        <f t="shared" ref="M9:M59" si="1">SUM(IF(O9&gt;N9,1,0),IF(Q9&gt;P9,1,0),IF(S9&gt;R9,1,0))</f>
        <v>0</v>
      </c>
      <c r="N9" s="194"/>
      <c r="O9" s="195"/>
      <c r="P9" s="194"/>
      <c r="Q9" s="195"/>
      <c r="R9" s="194"/>
      <c r="S9" s="195"/>
      <c r="T9" t="str">
        <f t="shared" ref="T9:T30" si="2">IF(K9=M9,"",IF(K9&gt;M9,H9,J9))</f>
        <v/>
      </c>
      <c r="U9" t="str">
        <f t="shared" ref="U9:U59" si="3">IF(K9=M9,"",IF(K9&lt;M9,H9,J9))</f>
        <v/>
      </c>
      <c r="X9" s="197"/>
      <c r="Y9" s="200" t="str">
        <f>'TAB24 POULE'!C15</f>
        <v>T / 12</v>
      </c>
      <c r="Z9">
        <f>COUNTIF(PLACE1,Y9)*2+COUNTIF(PLACE2,Y9)</f>
        <v>0</v>
      </c>
      <c r="AA9">
        <f>SUMIF(LISTEE1,Y9,(SCEQ1))+SUMIF(LISTEE2,Y9,(SCEQ2))</f>
        <v>0</v>
      </c>
      <c r="AB9">
        <f>SUMIF(LISTEE1,Y9,(SCEQ2))+SUMIF(LISTEE2,Y9,(SCEQ1))</f>
        <v>0</v>
      </c>
      <c r="AC9">
        <f>(SUMPRODUCT((LISTEE1=Y9)*((S1EQ1)+(S2EQ1)+(S3EQ1))))+(SUMPRODUCT((LISTEE2=Y9)*((S1EQ2)+(S2EQ2)+(S3EQ3))))</f>
        <v>0</v>
      </c>
      <c r="AD9">
        <f>(SUMPRODUCT((LISTEE2=Y9)*((S1EQ1)+(S2EQ1)+(S3EQ1))))+(SUMPRODUCT((LISTEE1=Y9)*((S1EQ2)+(S2EQ2)+(S3EQ3))))</f>
        <v>0</v>
      </c>
      <c r="AE9">
        <f t="shared" ref="AE9:AE16" si="4">IFERROR(AA9/AB9,0)</f>
        <v>0</v>
      </c>
      <c r="AF9">
        <f t="shared" ref="AF9:AF36" si="5">IFERROR(AC9/AD9,0)</f>
        <v>0</v>
      </c>
      <c r="AG9">
        <f t="shared" ref="AG9:AG16" si="6">Z9+AE9/100+AF9/100</f>
        <v>0</v>
      </c>
      <c r="AH9" t="str">
        <f>IF(Z9=0,"",RANK(AG9,$AG$8:$AG$11))</f>
        <v/>
      </c>
      <c r="AI9">
        <v>2</v>
      </c>
      <c r="AJ9" t="str">
        <f>IF(Z9=0,"",IF($AH$8=AI9,$Y$8,IF($AH$9=AI9,$Y$9,IF($AH$10=AI9,$Y$10,IF($AH$11=AI9,$Y$11)))))</f>
        <v/>
      </c>
    </row>
    <row r="10" spans="1:36" x14ac:dyDescent="0.25">
      <c r="A10" s="171"/>
      <c r="B10" s="171"/>
      <c r="C10" s="171" t="s">
        <v>82</v>
      </c>
      <c r="D10" s="171">
        <v>1</v>
      </c>
      <c r="E10">
        <v>3</v>
      </c>
      <c r="F10" s="172">
        <f t="shared" ref="F10:F40" si="7">F8+$B$4</f>
        <v>0.39583333333333331</v>
      </c>
      <c r="G10" s="151">
        <v>1</v>
      </c>
      <c r="H10" s="175" t="str">
        <f>'TAB24 POULE'!C28</f>
        <v>T / 3</v>
      </c>
      <c r="I10" s="183" t="s">
        <v>240</v>
      </c>
      <c r="J10" s="176" t="str">
        <f>'TAB24 POULE'!C31</f>
        <v>T / 22</v>
      </c>
      <c r="K10" s="177">
        <f t="shared" si="0"/>
        <v>0</v>
      </c>
      <c r="L10" s="183" t="s">
        <v>240</v>
      </c>
      <c r="M10" s="191">
        <f t="shared" si="1"/>
        <v>0</v>
      </c>
      <c r="N10" s="194"/>
      <c r="O10" s="195"/>
      <c r="P10" s="194"/>
      <c r="Q10" s="195"/>
      <c r="R10" s="194"/>
      <c r="S10" s="195"/>
      <c r="T10" t="str">
        <f t="shared" si="2"/>
        <v/>
      </c>
      <c r="U10" t="str">
        <f t="shared" si="3"/>
        <v/>
      </c>
      <c r="X10" s="197"/>
      <c r="Y10" s="200" t="str">
        <f>'TAB24 POULE'!C16</f>
        <v>T / 13</v>
      </c>
      <c r="Z10">
        <f>COUNTIF(PLACE1,Y10)*2+COUNTIF(PLACE2,Y10)</f>
        <v>0</v>
      </c>
      <c r="AA10">
        <f>SUMIF(LISTEE1,Y10,(SCEQ1))+SUMIF(LISTEE2,Y10,(SCEQ2))</f>
        <v>0</v>
      </c>
      <c r="AB10">
        <f>SUMIF(LISTEE1,Y10,SCEQ2)+SUMIF(LISTEE2,Y10,SCEQ1)</f>
        <v>0</v>
      </c>
      <c r="AC10">
        <f>(SUMPRODUCT((LISTEE1=Y10)*((S1EQ1)+(S2EQ1)+(S3EQ1))))+(SUMPRODUCT((LISTEE2=Y10)*((S1EQ2)+(S2EQ2)+(S3EQ3))))</f>
        <v>0</v>
      </c>
      <c r="AD10">
        <f>(SUMPRODUCT((LISTEE2=Y10)*((S1EQ1)+(S2EQ1)+(S3EQ1))))+(SUMPRODUCT((LISTEE1=Y10)*((S1EQ2)+(S2EQ2)+(S3EQ3))))</f>
        <v>0</v>
      </c>
      <c r="AE10">
        <f t="shared" si="4"/>
        <v>0</v>
      </c>
      <c r="AF10">
        <f t="shared" si="5"/>
        <v>0</v>
      </c>
      <c r="AG10">
        <f t="shared" si="6"/>
        <v>0</v>
      </c>
      <c r="AH10" t="str">
        <f>IF(Z10=0,"",RANK(AG10,$AG$8:$AG$11))</f>
        <v/>
      </c>
      <c r="AI10">
        <v>3</v>
      </c>
      <c r="AJ10" t="str">
        <f>IF(Z10=0,"",IF($AH$8=AI10,$Y$8,IF($AH$9=AI10,$Y$9,IF($AH$10=AI10,$Y$10,IF($AH$11=AI10,$Y$11)))))</f>
        <v/>
      </c>
    </row>
    <row r="11" spans="1:36" x14ac:dyDescent="0.25">
      <c r="A11" s="171"/>
      <c r="B11" s="171"/>
      <c r="C11" s="171" t="s">
        <v>96</v>
      </c>
      <c r="D11" s="171">
        <v>1</v>
      </c>
      <c r="E11">
        <v>4</v>
      </c>
      <c r="F11" s="172">
        <f t="shared" si="7"/>
        <v>0.39583333333333331</v>
      </c>
      <c r="G11" s="151">
        <v>2</v>
      </c>
      <c r="H11" s="175" t="str">
        <f>'TAB24 POULE'!C35</f>
        <v>T / 4</v>
      </c>
      <c r="I11" s="183" t="s">
        <v>240</v>
      </c>
      <c r="J11" s="176" t="str">
        <f>'TAB24 POULE'!C38</f>
        <v>T / 21</v>
      </c>
      <c r="K11" s="177">
        <f t="shared" si="0"/>
        <v>0</v>
      </c>
      <c r="L11" s="183" t="s">
        <v>240</v>
      </c>
      <c r="M11" s="191">
        <f t="shared" si="1"/>
        <v>0</v>
      </c>
      <c r="N11" s="194"/>
      <c r="O11" s="195"/>
      <c r="P11" s="194"/>
      <c r="Q11" s="195"/>
      <c r="R11" s="194"/>
      <c r="S11" s="195"/>
      <c r="T11" t="str">
        <f t="shared" si="2"/>
        <v/>
      </c>
      <c r="U11" t="str">
        <f t="shared" si="3"/>
        <v/>
      </c>
      <c r="X11" s="197"/>
      <c r="Y11" s="200" t="str">
        <f>'TAB24 POULE'!C17</f>
        <v>T / 24</v>
      </c>
      <c r="Z11">
        <f>COUNTIF(PLACE1,Y11)*2+COUNTIF(PLACE2,Y11)</f>
        <v>0</v>
      </c>
      <c r="AA11">
        <f>SUMIF(LISTEE1,Y11,(SCEQ1))+SUMIF(LISTEE2,Y11,(SCEQ2))</f>
        <v>0</v>
      </c>
      <c r="AB11">
        <f>SUMIF(LISTEE1,Y11,SCEQ2)+SUMIF(LISTEE2,Y11,SCEQ1)</f>
        <v>0</v>
      </c>
      <c r="AC11">
        <f>(SUMPRODUCT((LISTEE1=Y11)*((S1EQ1)+(S2EQ1)+(S3EQ1))))+(SUMPRODUCT((LISTEE2=Y11)*((S1EQ2)+(S2EQ2)+(S3EQ3))))</f>
        <v>0</v>
      </c>
      <c r="AD11">
        <f>(SUMPRODUCT((LISTEE2=Y11)*((S1EQ1)+(S2EQ1)+(S3EQ1))))+(SUMPRODUCT((LISTEE1=Y11)*((S1EQ2)+(S2EQ2)+(S3EQ3))))</f>
        <v>0</v>
      </c>
      <c r="AE11">
        <f t="shared" si="4"/>
        <v>0</v>
      </c>
      <c r="AF11">
        <f t="shared" si="5"/>
        <v>0</v>
      </c>
      <c r="AG11">
        <f t="shared" si="6"/>
        <v>0</v>
      </c>
      <c r="AH11" t="str">
        <f>IF(Z11=0,"",RANK(AG11,$AG$8:$AG$11))</f>
        <v/>
      </c>
      <c r="AI11">
        <v>4</v>
      </c>
      <c r="AJ11" t="str">
        <f>IF(Z11=0,"",IF($AH$8=AI11,$Y$8,IF($AH$9=AI11,$Y$9,IF($AH$10=AI11,$Y$10,IF($AH$11=AI11,$Y$11)))))</f>
        <v/>
      </c>
    </row>
    <row r="12" spans="1:36" x14ac:dyDescent="0.25">
      <c r="A12" s="171"/>
      <c r="B12" s="171"/>
      <c r="C12" s="171" t="s">
        <v>106</v>
      </c>
      <c r="D12" s="171">
        <v>1</v>
      </c>
      <c r="E12">
        <v>5</v>
      </c>
      <c r="F12" s="172">
        <f t="shared" si="7"/>
        <v>0.41666666666666663</v>
      </c>
      <c r="G12" s="151">
        <v>1</v>
      </c>
      <c r="H12" s="175" t="str">
        <f>'TAB24 POULE'!C42</f>
        <v>T / 5</v>
      </c>
      <c r="I12" s="183" t="s">
        <v>240</v>
      </c>
      <c r="J12" s="176" t="str">
        <f>'TAB24 POULE'!C45</f>
        <v>T / 20</v>
      </c>
      <c r="K12" s="177">
        <f t="shared" si="0"/>
        <v>0</v>
      </c>
      <c r="L12" s="183" t="s">
        <v>240</v>
      </c>
      <c r="M12" s="191">
        <f t="shared" si="1"/>
        <v>0</v>
      </c>
      <c r="N12" s="194"/>
      <c r="O12" s="195"/>
      <c r="P12" s="194"/>
      <c r="Q12" s="195"/>
      <c r="R12" s="194"/>
      <c r="S12" s="195"/>
      <c r="T12" t="str">
        <f t="shared" si="2"/>
        <v/>
      </c>
      <c r="U12" t="str">
        <f t="shared" si="3"/>
        <v/>
      </c>
      <c r="Y12" s="200"/>
      <c r="AI12"/>
    </row>
    <row r="13" spans="1:36" x14ac:dyDescent="0.25">
      <c r="A13" s="171"/>
      <c r="B13" s="171"/>
      <c r="C13" s="171" t="s">
        <v>117</v>
      </c>
      <c r="D13" s="171">
        <v>1</v>
      </c>
      <c r="E13">
        <v>6</v>
      </c>
      <c r="F13" s="172">
        <f t="shared" si="7"/>
        <v>0.41666666666666663</v>
      </c>
      <c r="G13" s="151">
        <v>2</v>
      </c>
      <c r="H13" s="175" t="str">
        <f>'TAB24 POULE'!C49</f>
        <v>T / 6</v>
      </c>
      <c r="I13" s="183" t="s">
        <v>240</v>
      </c>
      <c r="J13" s="176" t="str">
        <f>'TAB24 POULE'!C52</f>
        <v>T / 19</v>
      </c>
      <c r="K13" s="177">
        <f t="shared" si="0"/>
        <v>0</v>
      </c>
      <c r="L13" s="183" t="s">
        <v>240</v>
      </c>
      <c r="M13" s="191">
        <f t="shared" si="1"/>
        <v>0</v>
      </c>
      <c r="N13" s="194"/>
      <c r="O13" s="195"/>
      <c r="P13" s="194"/>
      <c r="Q13" s="195"/>
      <c r="R13" s="194"/>
      <c r="S13" s="195"/>
      <c r="T13" t="str">
        <f t="shared" si="2"/>
        <v/>
      </c>
      <c r="U13" t="str">
        <f t="shared" si="3"/>
        <v/>
      </c>
      <c r="X13" s="196" t="s">
        <v>71</v>
      </c>
      <c r="Y13" s="200" t="str">
        <f>'TAB24 POULE'!C21</f>
        <v>T / 2</v>
      </c>
      <c r="Z13">
        <f>COUNTIF(PLACE1,Y13)*2+COUNTIF(PLACE2,Y13)</f>
        <v>0</v>
      </c>
      <c r="AA13">
        <f>SUMIF(LISTEE1,Y13,(SCEQ1))+SUMIF(LISTEE2,Y13,(SCEQ2))</f>
        <v>0</v>
      </c>
      <c r="AB13">
        <f>SUMIF(LISTEE1,Y13,SCEQ2)+SUMIF(LISTEE2,Y13,SCEQ1)</f>
        <v>0</v>
      </c>
      <c r="AC13">
        <f>(SUMPRODUCT((LISTEE1=Y13)*((S1EQ1)+(S2EQ1)+(S3EQ1))))+(SUMPRODUCT((LISTEE2=Y13)*((S1EQ2)+(S2EQ2)+(S3EQ3))))</f>
        <v>0</v>
      </c>
      <c r="AD13">
        <f>(SUMPRODUCT((LISTEE2=Y13)*((S1EQ1)+(S2EQ1)+(S3EQ1))))+(SUMPRODUCT((LISTEE1=Y13)*((S1EQ2)+(S2EQ2)+(S3EQ3))))</f>
        <v>0</v>
      </c>
      <c r="AE13">
        <f t="shared" si="4"/>
        <v>0</v>
      </c>
      <c r="AF13">
        <f t="shared" si="5"/>
        <v>0</v>
      </c>
      <c r="AG13">
        <f t="shared" si="6"/>
        <v>0</v>
      </c>
      <c r="AH13" t="str">
        <f>IF(Z13=0,"",RANK(AG13,$AG$13:$AG$16))</f>
        <v/>
      </c>
      <c r="AI13">
        <v>1</v>
      </c>
      <c r="AJ13" t="str">
        <f>IF(Z13=0,"",IF($AH$13=AI13,$Y$13,IF($AH$14=AI13,$Y$14,IF($AH$15=AI13,$Y$15,IF($AH$16=AI13,$Y$16)))))</f>
        <v/>
      </c>
    </row>
    <row r="14" spans="1:36" x14ac:dyDescent="0.25">
      <c r="A14" s="171"/>
      <c r="C14" s="171" t="s">
        <v>61</v>
      </c>
      <c r="D14" s="171">
        <v>1</v>
      </c>
      <c r="E14">
        <v>7</v>
      </c>
      <c r="F14" s="172">
        <f t="shared" si="7"/>
        <v>0.43749999999999994</v>
      </c>
      <c r="G14" s="151">
        <v>1</v>
      </c>
      <c r="H14" s="175" t="str">
        <f>'TAB24 POULE'!C15</f>
        <v>T / 12</v>
      </c>
      <c r="I14" s="183" t="s">
        <v>240</v>
      </c>
      <c r="J14" s="176" t="str">
        <f>'TAB24 POULE'!C16</f>
        <v>T / 13</v>
      </c>
      <c r="K14" s="177">
        <f>SUM(IF(N14&gt;O14,1,0),IF(P14&gt;Q14,1,0),IF(R14&gt;S14,1,0))</f>
        <v>0</v>
      </c>
      <c r="L14" s="183" t="s">
        <v>240</v>
      </c>
      <c r="M14" s="191">
        <f t="shared" si="1"/>
        <v>0</v>
      </c>
      <c r="N14" s="194"/>
      <c r="O14" s="195"/>
      <c r="P14" s="194"/>
      <c r="Q14" s="195"/>
      <c r="R14" s="194"/>
      <c r="S14" s="195"/>
      <c r="T14" t="str">
        <f>IF(K14=M14,"",IF(K14&gt;M14,H14,J14))</f>
        <v/>
      </c>
      <c r="U14" t="str">
        <f t="shared" si="3"/>
        <v/>
      </c>
      <c r="X14" s="197"/>
      <c r="Y14" s="200" t="str">
        <f>'TAB24 POULE'!C22</f>
        <v>T / 11</v>
      </c>
      <c r="Z14">
        <f>COUNTIF(PLACE1,Y14)*2+COUNTIF(PLACE2,Y14)</f>
        <v>0</v>
      </c>
      <c r="AA14">
        <f>SUMIF(LISTEE1,Y14,(SCEQ1))+SUMIF(LISTEE2,Y14,(SCEQ2))</f>
        <v>0</v>
      </c>
      <c r="AB14">
        <f>SUMIF(LISTEE1,Y14,SCEQ2)+SUMIF(LISTEE2,Y14,SCEQ1)</f>
        <v>0</v>
      </c>
      <c r="AC14">
        <f>(SUMPRODUCT((LISTEE1=Y14)*((S1EQ1)+(S2EQ1)+(S3EQ1))))+(SUMPRODUCT((LISTEE2=Y14)*((S1EQ2)+(S2EQ2)+(S3EQ3))))</f>
        <v>0</v>
      </c>
      <c r="AD14">
        <f>(SUMPRODUCT((LISTEE2=Y14)*((S1EQ1)+(S2EQ1)+(S3EQ1))))+(SUMPRODUCT((LISTEE1=Y14)*((S1EQ2)+(S2EQ2)+(S3EQ3))))</f>
        <v>0</v>
      </c>
      <c r="AE14">
        <f t="shared" si="4"/>
        <v>0</v>
      </c>
      <c r="AF14">
        <f t="shared" si="5"/>
        <v>0</v>
      </c>
      <c r="AG14">
        <f t="shared" si="6"/>
        <v>0</v>
      </c>
      <c r="AH14" t="str">
        <f>IF(Z14=0,"",RANK(AG14,$AG$13:$AG$16))</f>
        <v/>
      </c>
      <c r="AI14">
        <v>2</v>
      </c>
      <c r="AJ14" t="str">
        <f>IF(Z14=0,"",IF($AH$13=AI14,$Y$13,IF($AH$14=AI14,$Y$14,IF($AH$15=AI14,$Y$15,IF($AH$16=AI14,$Y$16)))))</f>
        <v/>
      </c>
    </row>
    <row r="15" spans="1:36" x14ac:dyDescent="0.25">
      <c r="A15" s="171"/>
      <c r="C15" s="171" t="s">
        <v>71</v>
      </c>
      <c r="D15" s="171">
        <v>1</v>
      </c>
      <c r="E15">
        <v>8</v>
      </c>
      <c r="F15" s="172">
        <f t="shared" si="7"/>
        <v>0.43749999999999994</v>
      </c>
      <c r="G15" s="151">
        <v>2</v>
      </c>
      <c r="H15" s="175" t="str">
        <f>'TAB24 POULE'!C22</f>
        <v>T / 11</v>
      </c>
      <c r="I15" s="183" t="s">
        <v>240</v>
      </c>
      <c r="J15" s="176" t="str">
        <f>'TAB24 POULE'!C23</f>
        <v>T / 14</v>
      </c>
      <c r="K15" s="177">
        <f t="shared" si="0"/>
        <v>0</v>
      </c>
      <c r="L15" s="183" t="s">
        <v>240</v>
      </c>
      <c r="M15" s="191">
        <f t="shared" si="1"/>
        <v>0</v>
      </c>
      <c r="N15" s="194"/>
      <c r="O15" s="195"/>
      <c r="P15" s="194"/>
      <c r="Q15" s="195"/>
      <c r="R15" s="194"/>
      <c r="S15" s="195"/>
      <c r="T15" t="str">
        <f t="shared" si="2"/>
        <v/>
      </c>
      <c r="U15" t="str">
        <f t="shared" si="3"/>
        <v/>
      </c>
      <c r="X15" s="197"/>
      <c r="Y15" s="200" t="str">
        <f>'TAB24 POULE'!C23</f>
        <v>T / 14</v>
      </c>
      <c r="Z15">
        <f>COUNTIF(PLACE1,Y15)*2+COUNTIF(PLACE2,Y15)</f>
        <v>0</v>
      </c>
      <c r="AA15">
        <f>SUMIF(LISTEE1,Y15,(SCEQ1))+SUMIF(LISTEE2,Y15,(SCEQ2))</f>
        <v>0</v>
      </c>
      <c r="AB15">
        <f>SUMIF(LISTEE1,Y15,SCEQ2)+SUMIF(LISTEE2,Y15,SCEQ1)</f>
        <v>0</v>
      </c>
      <c r="AC15">
        <f>(SUMPRODUCT((LISTEE1=Y15)*((S1EQ1)+(S2EQ1)+(S3EQ1))))+(SUMPRODUCT((LISTEE2=Y15)*((S1EQ2)+(S2EQ2)+(S3EQ3))))</f>
        <v>0</v>
      </c>
      <c r="AD15">
        <f>(SUMPRODUCT((LISTEE2=Y15)*((S1EQ1)+(S2EQ1)+(S3EQ1))))+(SUMPRODUCT((LISTEE1=Y15)*((S1EQ2)+(S2EQ2)+(S3EQ3))))</f>
        <v>0</v>
      </c>
      <c r="AE15">
        <f t="shared" si="4"/>
        <v>0</v>
      </c>
      <c r="AF15">
        <f t="shared" si="5"/>
        <v>0</v>
      </c>
      <c r="AG15">
        <f t="shared" si="6"/>
        <v>0</v>
      </c>
      <c r="AH15" t="str">
        <f>IF(Z15=0,"",RANK(AG15,$AG$13:$AG$16))</f>
        <v/>
      </c>
      <c r="AI15">
        <v>3</v>
      </c>
      <c r="AJ15" t="str">
        <f>IF(Z15=0,"",IF($AH$13=AI15,$Y$13,IF($AH$14=AI15,$Y$14,IF($AH$15=AI15,$Y$15,IF($AH$16=AI15,$Y$16)))))</f>
        <v/>
      </c>
    </row>
    <row r="16" spans="1:36" x14ac:dyDescent="0.25">
      <c r="A16" s="171"/>
      <c r="C16" s="171" t="s">
        <v>82</v>
      </c>
      <c r="D16" s="171">
        <v>1</v>
      </c>
      <c r="E16">
        <v>9</v>
      </c>
      <c r="F16" s="172">
        <f t="shared" si="7"/>
        <v>0.45833333333333326</v>
      </c>
      <c r="G16" s="151">
        <v>1</v>
      </c>
      <c r="H16" s="175" t="str">
        <f>'TAB24 POULE'!C29</f>
        <v>T / 10</v>
      </c>
      <c r="I16" s="183" t="s">
        <v>240</v>
      </c>
      <c r="J16" s="176" t="str">
        <f>'TAB24 POULE'!C30</f>
        <v>T / 15</v>
      </c>
      <c r="K16" s="177">
        <f t="shared" si="0"/>
        <v>0</v>
      </c>
      <c r="L16" s="183" t="s">
        <v>240</v>
      </c>
      <c r="M16" s="191">
        <f t="shared" si="1"/>
        <v>0</v>
      </c>
      <c r="N16" s="194"/>
      <c r="O16" s="195"/>
      <c r="P16" s="194"/>
      <c r="Q16" s="195"/>
      <c r="R16" s="194"/>
      <c r="S16" s="195"/>
      <c r="T16" t="str">
        <f t="shared" si="2"/>
        <v/>
      </c>
      <c r="U16" t="str">
        <f t="shared" si="3"/>
        <v/>
      </c>
      <c r="X16" s="197"/>
      <c r="Y16" s="200" t="str">
        <f>'TAB24 POULE'!C24</f>
        <v>T / 23</v>
      </c>
      <c r="Z16">
        <f>COUNTIF(PLACE1,Y16)*2+COUNTIF(PLACE2,Y16)</f>
        <v>0</v>
      </c>
      <c r="AA16">
        <f>SUMIF(LISTEE1,Y16,(SCEQ1))+SUMIF(LISTEE2,Y16,(SCEQ2))</f>
        <v>0</v>
      </c>
      <c r="AB16">
        <f>SUMIF(LISTEE1,Y16,SCEQ2)+SUMIF(LISTEE2,Y16,SCEQ1)</f>
        <v>0</v>
      </c>
      <c r="AC16">
        <f>(SUMPRODUCT((LISTEE1=Y16)*((S1EQ1)+(S2EQ1)+(S3EQ1))))+(SUMPRODUCT((LISTEE2=Y16)*((S1EQ2)+(S2EQ2)+(S3EQ3))))</f>
        <v>0</v>
      </c>
      <c r="AD16">
        <f>(SUMPRODUCT((LISTEE2=Y16)*((S1EQ1)+(S2EQ1)+(S3EQ1))))+(SUMPRODUCT((LISTEE1=Y16)*((S1EQ2)+(S2EQ2)+(S3EQ3))))</f>
        <v>0</v>
      </c>
      <c r="AE16">
        <f t="shared" si="4"/>
        <v>0</v>
      </c>
      <c r="AF16">
        <f t="shared" si="5"/>
        <v>0</v>
      </c>
      <c r="AG16">
        <f t="shared" si="6"/>
        <v>0</v>
      </c>
      <c r="AH16" t="str">
        <f>IF(Z16=0,"",RANK(AG16,$AG$13:$AG$16))</f>
        <v/>
      </c>
      <c r="AI16">
        <v>4</v>
      </c>
      <c r="AJ16" t="str">
        <f>IF(Z16=0,"",IF($AH$13=AI16,$Y$13,IF($AH$14=AI16,$Y$14,IF($AH$15=AI16,$Y$15,IF($AH$16=AI16,$Y$16)))))</f>
        <v/>
      </c>
    </row>
    <row r="17" spans="1:36" x14ac:dyDescent="0.25">
      <c r="A17" s="171"/>
      <c r="C17" s="171" t="s">
        <v>96</v>
      </c>
      <c r="D17" s="171">
        <v>1</v>
      </c>
      <c r="E17">
        <v>10</v>
      </c>
      <c r="F17" s="172">
        <f t="shared" si="7"/>
        <v>0.45833333333333326</v>
      </c>
      <c r="G17" s="151">
        <v>2</v>
      </c>
      <c r="H17" s="175" t="str">
        <f>'TAB24 POULE'!C36</f>
        <v>T / 9</v>
      </c>
      <c r="I17" s="183" t="s">
        <v>240</v>
      </c>
      <c r="J17" s="176" t="str">
        <f>'TAB24 POULE'!C37</f>
        <v>T / 16</v>
      </c>
      <c r="K17" s="177">
        <f t="shared" si="0"/>
        <v>0</v>
      </c>
      <c r="L17" s="183" t="s">
        <v>240</v>
      </c>
      <c r="M17" s="191">
        <f t="shared" si="1"/>
        <v>0</v>
      </c>
      <c r="N17" s="194"/>
      <c r="O17" s="195"/>
      <c r="P17" s="194"/>
      <c r="Q17" s="195"/>
      <c r="R17" s="194"/>
      <c r="S17" s="195"/>
      <c r="T17" t="str">
        <f t="shared" si="2"/>
        <v/>
      </c>
      <c r="U17" t="str">
        <f t="shared" si="3"/>
        <v/>
      </c>
      <c r="Y17" s="200"/>
      <c r="AI17"/>
    </row>
    <row r="18" spans="1:36" x14ac:dyDescent="0.25">
      <c r="A18" s="171"/>
      <c r="C18" s="171" t="s">
        <v>106</v>
      </c>
      <c r="D18" s="171">
        <v>1</v>
      </c>
      <c r="E18">
        <v>11</v>
      </c>
      <c r="F18" s="172">
        <f t="shared" si="7"/>
        <v>0.47916666666666657</v>
      </c>
      <c r="G18" s="151">
        <v>1</v>
      </c>
      <c r="H18" s="175" t="str">
        <f>'TAB24 POULE'!C43</f>
        <v>T / 8</v>
      </c>
      <c r="I18" s="183" t="s">
        <v>240</v>
      </c>
      <c r="J18" s="176" t="str">
        <f>'TAB24 POULE'!C44</f>
        <v>T / 17</v>
      </c>
      <c r="K18" s="177">
        <f t="shared" si="0"/>
        <v>0</v>
      </c>
      <c r="L18" s="183" t="s">
        <v>240</v>
      </c>
      <c r="M18" s="191">
        <f t="shared" si="1"/>
        <v>0</v>
      </c>
      <c r="N18" s="194"/>
      <c r="O18" s="195"/>
      <c r="P18" s="194"/>
      <c r="Q18" s="195"/>
      <c r="R18" s="194"/>
      <c r="S18" s="195"/>
      <c r="T18" t="str">
        <f t="shared" si="2"/>
        <v/>
      </c>
      <c r="U18" t="str">
        <f t="shared" si="3"/>
        <v/>
      </c>
      <c r="X18" s="197" t="s">
        <v>82</v>
      </c>
      <c r="Y18" s="99" t="str">
        <f>'TAB24 POULE'!C28</f>
        <v>T / 3</v>
      </c>
      <c r="Z18">
        <f>COUNTIF(PLACE1,Y18)*2+COUNTIF(PLACE2,Y18)</f>
        <v>0</v>
      </c>
      <c r="AA18">
        <f>SUMIF(LISTEE1,Y18,(SCEQ1))+SUMIF(LISTEE2,Y18,(SCEQ2))</f>
        <v>0</v>
      </c>
      <c r="AB18">
        <f>SUMIF(LISTEE1,Y18,SCEQ2)+SUMIF(LISTEE2,Y18,SCEQ1)</f>
        <v>0</v>
      </c>
      <c r="AC18">
        <f>(SUMPRODUCT((LISTEE1=Y18)*((S1EQ1)+(S2EQ1)+(S3EQ1))))+(SUMPRODUCT((LISTEE2=Y18)*((S1EQ2)+(S2EQ2)+(S3EQ3))))</f>
        <v>0</v>
      </c>
      <c r="AD18">
        <f>(SUMPRODUCT((LISTEE2=Y18)*((S1EQ1)+(S2EQ1)+(S3EQ1))))+(SUMPRODUCT((LISTEE1=Y18)*((S1EQ2)+(S2EQ2)+(S3EQ3))))</f>
        <v>0</v>
      </c>
      <c r="AE18">
        <f t="shared" ref="AE18:AE26" si="8">IFERROR(AA18/AB18,0)</f>
        <v>0</v>
      </c>
      <c r="AF18">
        <f t="shared" si="5"/>
        <v>0</v>
      </c>
      <c r="AG18">
        <f>Z18+AE18/100+AF18/100</f>
        <v>0</v>
      </c>
      <c r="AH18" t="str">
        <f>IF(Z18=0,"",RANK(AG18,$AG$18:$AG$21))</f>
        <v/>
      </c>
      <c r="AI18">
        <v>1</v>
      </c>
      <c r="AJ18" t="str">
        <f>IF(Z18=0,"",IF($AH$18=AI18,$Y$18,IF($AH$19=AI18,$Y$19,IF($AH$20=AI18,$Y$20,IF($AH$21=AI18,$Y$21)))))</f>
        <v/>
      </c>
    </row>
    <row r="19" spans="1:36" x14ac:dyDescent="0.25">
      <c r="C19" s="171" t="s">
        <v>117</v>
      </c>
      <c r="D19" s="171">
        <v>1</v>
      </c>
      <c r="E19">
        <v>12</v>
      </c>
      <c r="F19" s="172">
        <f t="shared" si="7"/>
        <v>0.47916666666666657</v>
      </c>
      <c r="G19" s="151">
        <v>2</v>
      </c>
      <c r="H19" s="175" t="str">
        <f>'TAB24 POULE'!C50</f>
        <v>T / 7</v>
      </c>
      <c r="I19" s="183" t="s">
        <v>240</v>
      </c>
      <c r="J19" s="176" t="str">
        <f>'TAB24 POULE'!C51</f>
        <v>T / 18</v>
      </c>
      <c r="K19" s="177">
        <f t="shared" si="0"/>
        <v>0</v>
      </c>
      <c r="L19" s="183" t="s">
        <v>240</v>
      </c>
      <c r="M19" s="191">
        <f t="shared" si="1"/>
        <v>0</v>
      </c>
      <c r="N19" s="194"/>
      <c r="O19" s="195"/>
      <c r="P19" s="194"/>
      <c r="Q19" s="195"/>
      <c r="R19" s="194"/>
      <c r="S19" s="195"/>
      <c r="T19" t="str">
        <f t="shared" si="2"/>
        <v/>
      </c>
      <c r="U19" t="str">
        <f t="shared" si="3"/>
        <v/>
      </c>
      <c r="X19" s="197"/>
      <c r="Y19" s="99" t="str">
        <f>'TAB24 POULE'!C29</f>
        <v>T / 10</v>
      </c>
      <c r="Z19">
        <f>COUNTIF(PLACE1,Y19)*2+COUNTIF(PLACE2,Y19)</f>
        <v>0</v>
      </c>
      <c r="AA19">
        <f>SUMIF(LISTEE1,Y19,(SCEQ1))+SUMIF(LISTEE2,Y19,(SCEQ2))</f>
        <v>0</v>
      </c>
      <c r="AB19">
        <f>SUMIF(LISTEE1,Y19,SCEQ2)+SUMIF(LISTEE2,Y19,SCEQ1)</f>
        <v>0</v>
      </c>
      <c r="AC19">
        <f>(SUMPRODUCT((LISTEE1=Y19)*((S1EQ1)+(S2EQ1)+(S3EQ1))))+(SUMPRODUCT((LISTEE2=Y19)*((S1EQ2)+(S2EQ2)+(S3EQ3))))</f>
        <v>0</v>
      </c>
      <c r="AD19">
        <f>(SUMPRODUCT((LISTEE2=Y19)*((S1EQ1)+(S2EQ1)+(S3EQ1))))+(SUMPRODUCT((LISTEE1=Y19)*((S1EQ2)+(S2EQ2)+(S3EQ3))))</f>
        <v>0</v>
      </c>
      <c r="AE19">
        <f t="shared" si="8"/>
        <v>0</v>
      </c>
      <c r="AF19">
        <f t="shared" si="5"/>
        <v>0</v>
      </c>
      <c r="AG19">
        <f t="shared" ref="AG19:AG26" si="9">Z19+AE19/100+AF19/100</f>
        <v>0</v>
      </c>
      <c r="AH19" t="str">
        <f t="shared" ref="AH19:AH21" si="10">IF(Z19=0,"",RANK(AG19,$AG$18:$AG$21))</f>
        <v/>
      </c>
      <c r="AI19">
        <v>2</v>
      </c>
      <c r="AJ19" t="str">
        <f>IF(Z19=0,"",IF($AH$18=AI19,$Y$18,IF($AH$19=AI19,$Y$19,IF($AH$20=AI19,$Y$20,IF($AH$21=AI19,$Y$21)))))</f>
        <v/>
      </c>
    </row>
    <row r="20" spans="1:36" x14ac:dyDescent="0.25">
      <c r="A20" s="171"/>
      <c r="C20" s="171" t="s">
        <v>61</v>
      </c>
      <c r="D20" s="171">
        <v>1</v>
      </c>
      <c r="E20">
        <v>13</v>
      </c>
      <c r="F20" s="172">
        <f t="shared" si="7"/>
        <v>0.49999999999999989</v>
      </c>
      <c r="G20" s="151">
        <v>1</v>
      </c>
      <c r="H20" s="175" t="str">
        <f>'TAB24 POULE'!C15</f>
        <v>T / 12</v>
      </c>
      <c r="I20" s="183" t="s">
        <v>240</v>
      </c>
      <c r="J20" s="176" t="str">
        <f>'TAB24 POULE'!C17</f>
        <v>T / 24</v>
      </c>
      <c r="K20" s="177">
        <f t="shared" si="0"/>
        <v>0</v>
      </c>
      <c r="L20" s="183" t="s">
        <v>240</v>
      </c>
      <c r="M20" s="191">
        <f t="shared" si="1"/>
        <v>0</v>
      </c>
      <c r="N20" s="194"/>
      <c r="O20" s="195"/>
      <c r="P20" s="194"/>
      <c r="Q20" s="195"/>
      <c r="R20" s="194"/>
      <c r="S20" s="195"/>
      <c r="T20" t="str">
        <f t="shared" si="2"/>
        <v/>
      </c>
      <c r="U20" t="str">
        <f t="shared" si="3"/>
        <v/>
      </c>
      <c r="X20" s="197"/>
      <c r="Y20" s="99" t="str">
        <f>'TAB24 POULE'!C30</f>
        <v>T / 15</v>
      </c>
      <c r="Z20">
        <f>COUNTIF(PLACE1,Y20)*2+COUNTIF(PLACE2,Y20)</f>
        <v>0</v>
      </c>
      <c r="AA20">
        <f>SUMIF(LISTEE1,Y20,(SCEQ1))+SUMIF(LISTEE2,Y20,(SCEQ2))</f>
        <v>0</v>
      </c>
      <c r="AB20">
        <f>SUMIF(LISTEE1,Y20,SCEQ2)+SUMIF(LISTEE2,Y20,SCEQ1)</f>
        <v>0</v>
      </c>
      <c r="AC20">
        <f>(SUMPRODUCT((LISTEE1=Y20)*((S1EQ1)+(S2EQ1)+(S3EQ1))))+(SUMPRODUCT((LISTEE2=Y20)*((S1EQ2)+(S2EQ2)+(S3EQ3))))</f>
        <v>0</v>
      </c>
      <c r="AD20">
        <f>(SUMPRODUCT((LISTEE2=Y20)*((S1EQ1)+(S2EQ1)+(S3EQ1))))+(SUMPRODUCT((LISTEE1=Y20)*((S1EQ2)+(S2EQ2)+(S3EQ3))))</f>
        <v>0</v>
      </c>
      <c r="AE20">
        <f t="shared" si="8"/>
        <v>0</v>
      </c>
      <c r="AF20">
        <f t="shared" si="5"/>
        <v>0</v>
      </c>
      <c r="AG20">
        <f t="shared" si="9"/>
        <v>0</v>
      </c>
      <c r="AH20" t="str">
        <f t="shared" si="10"/>
        <v/>
      </c>
      <c r="AI20">
        <v>3</v>
      </c>
      <c r="AJ20" t="str">
        <f>IF(Z20=0,"",IF($AH$18=AI20,$Y$18,IF($AH$19=AI20,$Y$19,IF($AH$20=AI20,$Y$20,IF($AH$21=AI20,$Y$21)))))</f>
        <v/>
      </c>
    </row>
    <row r="21" spans="1:36" x14ac:dyDescent="0.25">
      <c r="A21" s="171"/>
      <c r="C21" s="171" t="s">
        <v>71</v>
      </c>
      <c r="D21" s="171">
        <v>1</v>
      </c>
      <c r="E21">
        <v>14</v>
      </c>
      <c r="F21" s="172">
        <f t="shared" si="7"/>
        <v>0.49999999999999989</v>
      </c>
      <c r="G21" s="151">
        <v>2</v>
      </c>
      <c r="H21" s="175" t="str">
        <f>'TAB24 POULE'!C22</f>
        <v>T / 11</v>
      </c>
      <c r="I21" s="183" t="s">
        <v>240</v>
      </c>
      <c r="J21" s="176" t="str">
        <f>'TAB24 POULE'!C24</f>
        <v>T / 23</v>
      </c>
      <c r="K21" s="177">
        <f t="shared" si="0"/>
        <v>0</v>
      </c>
      <c r="L21" s="183" t="s">
        <v>240</v>
      </c>
      <c r="M21" s="191">
        <f t="shared" si="1"/>
        <v>0</v>
      </c>
      <c r="N21" s="194"/>
      <c r="O21" s="195"/>
      <c r="P21" s="194"/>
      <c r="Q21" s="195"/>
      <c r="R21" s="194"/>
      <c r="S21" s="195"/>
      <c r="T21" t="str">
        <f t="shared" si="2"/>
        <v/>
      </c>
      <c r="U21" t="str">
        <f t="shared" si="3"/>
        <v/>
      </c>
      <c r="X21" s="197"/>
      <c r="Y21" s="99" t="str">
        <f>'TAB24 POULE'!C31</f>
        <v>T / 22</v>
      </c>
      <c r="Z21">
        <f>COUNTIF(PLACE1,Y21)*2+COUNTIF(PLACE2,Y21)</f>
        <v>0</v>
      </c>
      <c r="AA21">
        <f>SUMIF(LISTEE1,Y21,(SCEQ1))+SUMIF(LISTEE2,Y21,(SCEQ2))</f>
        <v>0</v>
      </c>
      <c r="AB21">
        <f>SUMIF(LISTEE1,Y21,SCEQ2)+SUMIF(LISTEE2,Y21,SCEQ1)</f>
        <v>0</v>
      </c>
      <c r="AC21">
        <f>(SUMPRODUCT((LISTEE1=Y21)*((S1EQ1)+(S2EQ1)+(S3EQ1))))+(SUMPRODUCT((LISTEE2=Y21)*((S1EQ2)+(S2EQ2)+(S3EQ3))))</f>
        <v>0</v>
      </c>
      <c r="AD21">
        <f>(SUMPRODUCT((LISTEE2=Y21)*((S1EQ1)+(S2EQ1)+(S3EQ1))))+(SUMPRODUCT((LISTEE1=Y21)*((S1EQ2)+(S2EQ2)+(S3EQ3))))</f>
        <v>0</v>
      </c>
      <c r="AE21">
        <f t="shared" si="8"/>
        <v>0</v>
      </c>
      <c r="AF21">
        <f t="shared" si="5"/>
        <v>0</v>
      </c>
      <c r="AG21">
        <f>Z21+AE21/100+AF21/100</f>
        <v>0</v>
      </c>
      <c r="AH21" t="str">
        <f t="shared" si="10"/>
        <v/>
      </c>
      <c r="AI21">
        <v>4</v>
      </c>
      <c r="AJ21" t="str">
        <f>IF(Z21=0,"",IF($AH$18=AI21,$Y$18,IF($AH$19=AI21,$Y$19,IF($AH$20=AI21,$Y$20,IF($AH$21=AI21,$Y$21)))))</f>
        <v/>
      </c>
    </row>
    <row r="22" spans="1:36" x14ac:dyDescent="0.25">
      <c r="A22" s="171"/>
      <c r="C22" s="171" t="s">
        <v>82</v>
      </c>
      <c r="D22" s="171">
        <v>1</v>
      </c>
      <c r="E22">
        <v>15</v>
      </c>
      <c r="F22" s="172">
        <f t="shared" si="7"/>
        <v>0.52083333333333326</v>
      </c>
      <c r="G22" s="151">
        <v>1</v>
      </c>
      <c r="H22" s="175" t="str">
        <f>'TAB24 POULE'!C29</f>
        <v>T / 10</v>
      </c>
      <c r="I22" s="183" t="s">
        <v>240</v>
      </c>
      <c r="J22" s="176" t="str">
        <f>'TAB24 POULE'!C31</f>
        <v>T / 22</v>
      </c>
      <c r="K22" s="177">
        <f t="shared" si="0"/>
        <v>0</v>
      </c>
      <c r="L22" s="183" t="s">
        <v>240</v>
      </c>
      <c r="M22" s="191">
        <f t="shared" si="1"/>
        <v>0</v>
      </c>
      <c r="N22" s="194"/>
      <c r="O22" s="195"/>
      <c r="P22" s="194"/>
      <c r="Q22" s="195"/>
      <c r="R22" s="194"/>
      <c r="S22" s="195"/>
      <c r="T22" t="str">
        <f t="shared" si="2"/>
        <v/>
      </c>
      <c r="U22" t="str">
        <f t="shared" si="3"/>
        <v/>
      </c>
      <c r="AI22"/>
    </row>
    <row r="23" spans="1:36" x14ac:dyDescent="0.25">
      <c r="A23" s="171"/>
      <c r="C23" s="171" t="s">
        <v>96</v>
      </c>
      <c r="D23" s="171">
        <v>1</v>
      </c>
      <c r="E23">
        <v>16</v>
      </c>
      <c r="F23" s="172">
        <f t="shared" si="7"/>
        <v>0.52083333333333326</v>
      </c>
      <c r="G23" s="151">
        <v>2</v>
      </c>
      <c r="H23" s="175" t="str">
        <f>'TAB24 POULE'!C36</f>
        <v>T / 9</v>
      </c>
      <c r="I23" s="183" t="s">
        <v>240</v>
      </c>
      <c r="J23" s="176" t="str">
        <f>'TAB24 POULE'!C38</f>
        <v>T / 21</v>
      </c>
      <c r="K23" s="177">
        <f t="shared" si="0"/>
        <v>0</v>
      </c>
      <c r="L23" s="183" t="s">
        <v>240</v>
      </c>
      <c r="M23" s="191">
        <f t="shared" si="1"/>
        <v>0</v>
      </c>
      <c r="N23" s="194"/>
      <c r="O23" s="195"/>
      <c r="P23" s="194"/>
      <c r="Q23" s="195"/>
      <c r="R23" s="194"/>
      <c r="S23" s="195"/>
      <c r="T23" t="str">
        <f t="shared" si="2"/>
        <v/>
      </c>
      <c r="U23" t="str">
        <f t="shared" si="3"/>
        <v/>
      </c>
      <c r="X23" s="197" t="s">
        <v>96</v>
      </c>
      <c r="Y23" s="99" t="str">
        <f>'TAB24 POULE'!C35</f>
        <v>T / 4</v>
      </c>
      <c r="Z23">
        <f>COUNTIF(PLACE1,Y23)*2+COUNTIF(PLACE2,Y23)</f>
        <v>0</v>
      </c>
      <c r="AA23">
        <f>SUMIF(LISTEE1,Y23,(SCEQ1))+SUMIF(LISTEE2,Y23,(SCEQ2))</f>
        <v>0</v>
      </c>
      <c r="AB23">
        <f>SUMIF(LISTEE1,Y23,SCEQ2)+SUMIF(LISTEE2,Y23,SCEQ1)</f>
        <v>0</v>
      </c>
      <c r="AC23">
        <f>(SUMPRODUCT((LISTEE1=Y23)*((S1EQ1)+(S2EQ1)+(S3EQ1))))+(SUMPRODUCT((LISTEE2=Y23)*((S1EQ2)+(S2EQ2)+(S3EQ3))))</f>
        <v>0</v>
      </c>
      <c r="AD23">
        <f>(SUMPRODUCT((LISTEE2=Y23)*((S1EQ1)+(S2EQ1)+(S3EQ1))))+(SUMPRODUCT((LISTEE1=Y23)*((S1EQ2)+(S2EQ2)+(S3EQ3))))</f>
        <v>0</v>
      </c>
      <c r="AE23">
        <f t="shared" si="8"/>
        <v>0</v>
      </c>
      <c r="AF23">
        <f t="shared" si="5"/>
        <v>0</v>
      </c>
      <c r="AG23">
        <f t="shared" si="9"/>
        <v>0</v>
      </c>
      <c r="AH23" t="str">
        <f>IF(Z23=0,"",RANK(AG23,$AG$23:$AG$26))</f>
        <v/>
      </c>
      <c r="AI23">
        <v>1</v>
      </c>
      <c r="AJ23" t="str">
        <f>IF(Z23=0,"",IF($AH$23=AI23,$Y$23,IF($AH$24=AI23,$Y$24,IF($AH$25=AI23,$Y$25,IF($AH$26=AI23,$Y$26)))))</f>
        <v/>
      </c>
    </row>
    <row r="24" spans="1:36" x14ac:dyDescent="0.25">
      <c r="A24" s="171"/>
      <c r="C24" s="171" t="s">
        <v>106</v>
      </c>
      <c r="D24" s="171">
        <v>1</v>
      </c>
      <c r="E24">
        <v>17</v>
      </c>
      <c r="F24" s="172">
        <f t="shared" si="7"/>
        <v>0.54166666666666663</v>
      </c>
      <c r="G24" s="151">
        <v>1</v>
      </c>
      <c r="H24" s="175" t="str">
        <f>'TAB24 POULE'!C43</f>
        <v>T / 8</v>
      </c>
      <c r="I24" s="183" t="s">
        <v>240</v>
      </c>
      <c r="J24" s="176" t="str">
        <f>'TAB24 POULE'!C45</f>
        <v>T / 20</v>
      </c>
      <c r="K24" s="177">
        <f t="shared" si="0"/>
        <v>0</v>
      </c>
      <c r="L24" s="183" t="s">
        <v>240</v>
      </c>
      <c r="M24" s="191">
        <f t="shared" si="1"/>
        <v>0</v>
      </c>
      <c r="N24" s="194"/>
      <c r="O24" s="195"/>
      <c r="P24" s="194"/>
      <c r="Q24" s="195"/>
      <c r="R24" s="194"/>
      <c r="S24" s="195"/>
      <c r="T24" t="str">
        <f t="shared" si="2"/>
        <v/>
      </c>
      <c r="U24" t="str">
        <f t="shared" si="3"/>
        <v/>
      </c>
      <c r="X24" s="197"/>
      <c r="Y24" s="99" t="str">
        <f>'TAB24 POULE'!C36</f>
        <v>T / 9</v>
      </c>
      <c r="Z24">
        <f>COUNTIF(PLACE1,Y24)*2+COUNTIF(PLACE2,Y24)</f>
        <v>0</v>
      </c>
      <c r="AA24">
        <f>SUMIF(LISTEE1,Y24,(SCEQ1))+SUMIF(LISTEE2,Y24,(SCEQ2))</f>
        <v>0</v>
      </c>
      <c r="AB24">
        <f>SUMIF(LISTEE1,Y24,SCEQ2)+SUMIF(LISTEE2,Y24,SCEQ1)</f>
        <v>0</v>
      </c>
      <c r="AC24">
        <f>(SUMPRODUCT((LISTEE1=Y24)*((S1EQ1)+(S2EQ1)+(S3EQ1))))+(SUMPRODUCT((LISTEE2=Y24)*((S1EQ2)+(S2EQ2)+(S3EQ3))))</f>
        <v>0</v>
      </c>
      <c r="AD24">
        <f>(SUMPRODUCT((LISTEE2=Y24)*((S1EQ1)+(S2EQ1)+(S3EQ1))))+(SUMPRODUCT((LISTEE1=Y24)*((S1EQ2)+(S2EQ2)+(S3EQ3))))</f>
        <v>0</v>
      </c>
      <c r="AE24">
        <f t="shared" si="8"/>
        <v>0</v>
      </c>
      <c r="AF24">
        <f t="shared" si="5"/>
        <v>0</v>
      </c>
      <c r="AG24">
        <f t="shared" si="9"/>
        <v>0</v>
      </c>
      <c r="AH24" t="str">
        <f t="shared" ref="AH24:AH26" si="11">IF(Z24=0,"",RANK(AG24,$AG$23:$AG$26))</f>
        <v/>
      </c>
      <c r="AI24">
        <v>2</v>
      </c>
      <c r="AJ24" t="str">
        <f t="shared" ref="AJ24:AJ25" si="12">IF(Z24=0,"",IF($AH$23=AI24,$Y$23,IF($AH$24=AI24,$Y$24,IF($AH$25=AI24,$Y$25,IF($AH$26=AI24,$Y$26)))))</f>
        <v/>
      </c>
    </row>
    <row r="25" spans="1:36" x14ac:dyDescent="0.25">
      <c r="C25" s="171" t="s">
        <v>117</v>
      </c>
      <c r="D25" s="171">
        <v>1</v>
      </c>
      <c r="E25">
        <v>18</v>
      </c>
      <c r="F25" s="172">
        <f t="shared" si="7"/>
        <v>0.54166666666666663</v>
      </c>
      <c r="G25" s="151">
        <v>2</v>
      </c>
      <c r="H25" s="175" t="str">
        <f>'TAB24 POULE'!C50</f>
        <v>T / 7</v>
      </c>
      <c r="I25" s="183" t="s">
        <v>240</v>
      </c>
      <c r="J25" s="176" t="str">
        <f>'TAB24 POULE'!C52</f>
        <v>T / 19</v>
      </c>
      <c r="K25" s="177">
        <f t="shared" si="0"/>
        <v>0</v>
      </c>
      <c r="L25" s="183" t="s">
        <v>240</v>
      </c>
      <c r="M25" s="191">
        <f t="shared" si="1"/>
        <v>0</v>
      </c>
      <c r="N25" s="194"/>
      <c r="O25" s="195"/>
      <c r="P25" s="194"/>
      <c r="Q25" s="195"/>
      <c r="R25" s="194"/>
      <c r="S25" s="195"/>
      <c r="T25" t="str">
        <f t="shared" si="2"/>
        <v/>
      </c>
      <c r="U25" t="str">
        <f t="shared" si="3"/>
        <v/>
      </c>
      <c r="X25" s="197"/>
      <c r="Y25" s="99" t="str">
        <f>'TAB24 POULE'!C37</f>
        <v>T / 16</v>
      </c>
      <c r="Z25">
        <f>COUNTIF(PLACE1,Y25)*2+COUNTIF(PLACE2,Y25)</f>
        <v>0</v>
      </c>
      <c r="AA25">
        <f>SUMIF(LISTEE1,Y25,(SCEQ1))+SUMIF(LISTEE2,Y25,(SCEQ2))</f>
        <v>0</v>
      </c>
      <c r="AB25">
        <f>SUMIF(LISTEE1,Y25,SCEQ2)+SUMIF(LISTEE2,Y25,SCEQ1)</f>
        <v>0</v>
      </c>
      <c r="AC25">
        <f>(SUMPRODUCT((LISTEE1=Y25)*((S1EQ1)+(S2EQ1)+(S3EQ1))))+(SUMPRODUCT((LISTEE2=Y25)*((S1EQ2)+(S2EQ2)+(S3EQ3))))</f>
        <v>0</v>
      </c>
      <c r="AD25">
        <f>(SUMPRODUCT((LISTEE2=Y25)*((S1EQ1)+(S2EQ1)+(S3EQ1))))+(SUMPRODUCT((LISTEE1=Y25)*((S1EQ2)+(S2EQ2)+(S3EQ3))))</f>
        <v>0</v>
      </c>
      <c r="AE25">
        <f t="shared" si="8"/>
        <v>0</v>
      </c>
      <c r="AF25">
        <f t="shared" si="5"/>
        <v>0</v>
      </c>
      <c r="AG25">
        <f t="shared" si="9"/>
        <v>0</v>
      </c>
      <c r="AH25" t="str">
        <f t="shared" si="11"/>
        <v/>
      </c>
      <c r="AI25">
        <v>3</v>
      </c>
      <c r="AJ25" t="str">
        <f t="shared" si="12"/>
        <v/>
      </c>
    </row>
    <row r="26" spans="1:36" x14ac:dyDescent="0.25">
      <c r="A26" s="171"/>
      <c r="C26" s="171" t="s">
        <v>61</v>
      </c>
      <c r="D26" s="171">
        <v>1</v>
      </c>
      <c r="E26">
        <v>19</v>
      </c>
      <c r="F26" s="172">
        <f t="shared" si="7"/>
        <v>0.5625</v>
      </c>
      <c r="G26" s="151">
        <v>1</v>
      </c>
      <c r="H26" s="175" t="str">
        <f>'TAB24 POULE'!C14</f>
        <v>T / 1</v>
      </c>
      <c r="I26" s="183" t="s">
        <v>240</v>
      </c>
      <c r="J26" s="176" t="str">
        <f>'TAB24 POULE'!C16</f>
        <v>T / 13</v>
      </c>
      <c r="K26" s="177">
        <f t="shared" si="0"/>
        <v>0</v>
      </c>
      <c r="L26" s="183" t="s">
        <v>240</v>
      </c>
      <c r="M26" s="191">
        <f t="shared" si="1"/>
        <v>0</v>
      </c>
      <c r="N26" s="194"/>
      <c r="O26" s="195"/>
      <c r="P26" s="194"/>
      <c r="Q26" s="195"/>
      <c r="R26" s="194"/>
      <c r="S26" s="195"/>
      <c r="T26" t="str">
        <f t="shared" si="2"/>
        <v/>
      </c>
      <c r="U26" t="str">
        <f t="shared" si="3"/>
        <v/>
      </c>
      <c r="X26" s="197"/>
      <c r="Y26" s="99" t="str">
        <f>'TAB24 POULE'!C38</f>
        <v>T / 21</v>
      </c>
      <c r="Z26">
        <f>COUNTIF(PLACE1,Y26)*2+COUNTIF(PLACE2,Y26)</f>
        <v>0</v>
      </c>
      <c r="AA26">
        <f>SUMIF(LISTEE1,Y26,(SCEQ1))+SUMIF(LISTEE2,Y26,(SCEQ2))</f>
        <v>0</v>
      </c>
      <c r="AB26">
        <f>SUMIF(LISTEE1,Y26,SCEQ2)+SUMIF(LISTEE2,Y26,SCEQ1)</f>
        <v>0</v>
      </c>
      <c r="AC26">
        <f>(SUMPRODUCT((LISTEE1=Y26)*((S1EQ1)+(S2EQ1)+(S3EQ1))))+(SUMPRODUCT((LISTEE2=Y26)*((S1EQ2)+(S2EQ2)+(S3EQ3))))</f>
        <v>0</v>
      </c>
      <c r="AD26">
        <f>(SUMPRODUCT((LISTEE2=Y26)*((S1EQ1)+(S2EQ1)+(S3EQ1))))+(SUMPRODUCT((LISTEE1=Y26)*((S1EQ2)+(S2EQ2)+(S3EQ3))))</f>
        <v>0</v>
      </c>
      <c r="AE26">
        <f t="shared" si="8"/>
        <v>0</v>
      </c>
      <c r="AF26">
        <f t="shared" si="5"/>
        <v>0</v>
      </c>
      <c r="AG26">
        <f t="shared" si="9"/>
        <v>0</v>
      </c>
      <c r="AH26" t="str">
        <f t="shared" si="11"/>
        <v/>
      </c>
      <c r="AI26" s="173">
        <v>4</v>
      </c>
      <c r="AJ26" t="str">
        <f>IF(Z26=0,"",IF($AH$23=AI26,$Y$23,IF($AH$24=AI26,$Y$24,IF($AH$25=AI26,$Y$25,IF($AH$26=AI26,$Y$26)))))</f>
        <v/>
      </c>
    </row>
    <row r="27" spans="1:36" x14ac:dyDescent="0.25">
      <c r="A27" s="171"/>
      <c r="C27" s="171" t="s">
        <v>71</v>
      </c>
      <c r="D27" s="171">
        <v>1</v>
      </c>
      <c r="E27">
        <v>20</v>
      </c>
      <c r="F27" s="172">
        <f t="shared" si="7"/>
        <v>0.5625</v>
      </c>
      <c r="G27" s="151">
        <v>2</v>
      </c>
      <c r="H27" s="175" t="str">
        <f>'TAB24 POULE'!C21</f>
        <v>T / 2</v>
      </c>
      <c r="I27" s="183" t="s">
        <v>240</v>
      </c>
      <c r="J27" s="176" t="str">
        <f>'TAB24 POULE'!C23</f>
        <v>T / 14</v>
      </c>
      <c r="K27" s="177">
        <f t="shared" si="0"/>
        <v>0</v>
      </c>
      <c r="L27" s="183" t="s">
        <v>240</v>
      </c>
      <c r="M27" s="191">
        <f t="shared" si="1"/>
        <v>0</v>
      </c>
      <c r="N27" s="194"/>
      <c r="O27" s="195"/>
      <c r="P27" s="194"/>
      <c r="Q27" s="195"/>
      <c r="R27" s="194"/>
      <c r="S27" s="195"/>
      <c r="T27" t="str">
        <f t="shared" si="2"/>
        <v/>
      </c>
      <c r="U27" t="str">
        <f t="shared" si="3"/>
        <v/>
      </c>
    </row>
    <row r="28" spans="1:36" x14ac:dyDescent="0.25">
      <c r="A28" s="171"/>
      <c r="C28" s="171" t="s">
        <v>82</v>
      </c>
      <c r="D28" s="171">
        <v>1</v>
      </c>
      <c r="E28">
        <v>21</v>
      </c>
      <c r="F28" s="172">
        <f t="shared" si="7"/>
        <v>0.58333333333333337</v>
      </c>
      <c r="G28" s="151">
        <v>1</v>
      </c>
      <c r="H28" s="175" t="str">
        <f>'TAB24 POULE'!C28</f>
        <v>T / 3</v>
      </c>
      <c r="I28" s="183" t="s">
        <v>240</v>
      </c>
      <c r="J28" s="176" t="str">
        <f>'TAB24 POULE'!C30</f>
        <v>T / 15</v>
      </c>
      <c r="K28" s="177">
        <f t="shared" si="0"/>
        <v>0</v>
      </c>
      <c r="L28" s="183" t="s">
        <v>240</v>
      </c>
      <c r="M28" s="191">
        <f t="shared" si="1"/>
        <v>0</v>
      </c>
      <c r="N28" s="194"/>
      <c r="O28" s="195"/>
      <c r="P28" s="194"/>
      <c r="Q28" s="195"/>
      <c r="R28" s="194"/>
      <c r="S28" s="195"/>
      <c r="T28" t="str">
        <f t="shared" si="2"/>
        <v/>
      </c>
      <c r="U28" t="str">
        <f t="shared" si="3"/>
        <v/>
      </c>
      <c r="X28" s="197" t="s">
        <v>106</v>
      </c>
      <c r="Y28" s="99" t="str">
        <f>'TAB24 POULE'!C42</f>
        <v>T / 5</v>
      </c>
      <c r="Z28">
        <f>COUNTIF(PLACE1,Y28)*2+COUNTIF(PLACE2,Y28)</f>
        <v>0</v>
      </c>
      <c r="AA28">
        <f>SUMIF(LISTEE1,Y28,(SCEQ1))+SUMIF(LISTEE2,Y28,(SCEQ2))</f>
        <v>0</v>
      </c>
      <c r="AB28">
        <f>SUMIF(LISTEE1,Y28,SCEQ2)+SUMIF(LISTEE2,Y28,SCEQ1)</f>
        <v>0</v>
      </c>
      <c r="AC28">
        <f>(SUMPRODUCT((LISTEE1=Y28)*((S1EQ1)+(S2EQ1)+(S3EQ1))))+(SUMPRODUCT((LISTEE2=Y28)*((S1EQ2)+(S2EQ2)+(S3EQ3))))</f>
        <v>0</v>
      </c>
      <c r="AD28">
        <f>(SUMPRODUCT((LISTEE2=Y28)*((S1EQ1)+(S2EQ1)+(S3EQ1))))+(SUMPRODUCT((LISTEE1=Y28)*((S1EQ2)+(S2EQ2)+(S3EQ3))))</f>
        <v>0</v>
      </c>
      <c r="AE28">
        <f>IFERROR(AA28/AB28,0)</f>
        <v>0</v>
      </c>
      <c r="AF28">
        <f t="shared" si="5"/>
        <v>0</v>
      </c>
      <c r="AG28">
        <f>Z28+AE28/100+AF28/100</f>
        <v>0</v>
      </c>
      <c r="AH28" t="str">
        <f>IF(Z28=0,"",RANK(AG28,$AG$28:$AG$31))</f>
        <v/>
      </c>
      <c r="AI28" s="173">
        <v>1</v>
      </c>
      <c r="AJ28" t="str">
        <f>IF(Z28=0,"",IF($AH$28=AI28,$Y$28,IF($AH$29=AI28,$Y$29,IF($AH$30=AI28,$Y$30,IF($AH$31=AI28,$Y$31)))))</f>
        <v/>
      </c>
    </row>
    <row r="29" spans="1:36" x14ac:dyDescent="0.25">
      <c r="A29" s="171"/>
      <c r="C29" s="171" t="s">
        <v>96</v>
      </c>
      <c r="D29" s="171">
        <v>1</v>
      </c>
      <c r="E29">
        <v>22</v>
      </c>
      <c r="F29" s="172">
        <f t="shared" si="7"/>
        <v>0.58333333333333337</v>
      </c>
      <c r="G29" s="151">
        <v>2</v>
      </c>
      <c r="H29" s="175" t="str">
        <f>'TAB24 POULE'!C35</f>
        <v>T / 4</v>
      </c>
      <c r="I29" s="183" t="s">
        <v>240</v>
      </c>
      <c r="J29" s="176" t="str">
        <f>'TAB24 POULE'!C37</f>
        <v>T / 16</v>
      </c>
      <c r="K29" s="177">
        <f t="shared" si="0"/>
        <v>0</v>
      </c>
      <c r="L29" s="183" t="s">
        <v>240</v>
      </c>
      <c r="M29" s="191">
        <f t="shared" si="1"/>
        <v>0</v>
      </c>
      <c r="N29" s="194"/>
      <c r="O29" s="195"/>
      <c r="P29" s="194"/>
      <c r="Q29" s="195"/>
      <c r="R29" s="194"/>
      <c r="S29" s="195"/>
      <c r="T29" t="str">
        <f t="shared" si="2"/>
        <v/>
      </c>
      <c r="U29" t="str">
        <f t="shared" si="3"/>
        <v/>
      </c>
      <c r="X29" s="197"/>
      <c r="Y29" s="99" t="str">
        <f>'TAB24 POULE'!C43</f>
        <v>T / 8</v>
      </c>
      <c r="Z29">
        <f>COUNTIF(PLACE1,Y29)*2+COUNTIF(PLACE2,Y29)</f>
        <v>0</v>
      </c>
      <c r="AA29">
        <f>SUMIF(LISTEE1,Y29,(SCEQ1))+SUMIF(LISTEE2,Y29,(SCEQ2))</f>
        <v>0</v>
      </c>
      <c r="AB29">
        <f>SUMIF(LISTEE1,Y29,SCEQ2)+SUMIF(LISTEE2,Y29,SCEQ1)</f>
        <v>0</v>
      </c>
      <c r="AC29">
        <f>(SUMPRODUCT((LISTEE1=Y29)*((S1EQ1)+(S2EQ1)+(S3EQ1))))+(SUMPRODUCT((LISTEE2=Y29)*((S1EQ2)+(S2EQ2)+(S3EQ3))))</f>
        <v>0</v>
      </c>
      <c r="AD29">
        <f>(SUMPRODUCT((LISTEE2=Y29)*((S1EQ1)+(S2EQ1)+(S3EQ1))))+(SUMPRODUCT((LISTEE1=Y29)*((S1EQ2)+(S2EQ2)+(S3EQ3))))</f>
        <v>0</v>
      </c>
      <c r="AE29">
        <f t="shared" ref="AE29:AE31" si="13">IFERROR(AA29/AB29,0)</f>
        <v>0</v>
      </c>
      <c r="AF29">
        <f t="shared" si="5"/>
        <v>0</v>
      </c>
      <c r="AG29">
        <f t="shared" ref="AG29:AG31" si="14">Z29+AE29/100+AF29/100</f>
        <v>0</v>
      </c>
      <c r="AH29" t="str">
        <f t="shared" ref="AH29:AH31" si="15">IF(Z29=0,"",RANK(AG29,$AG$28:$AG$31))</f>
        <v/>
      </c>
      <c r="AI29" s="173">
        <v>2</v>
      </c>
      <c r="AJ29" t="str">
        <f>IF(Z29=0,"",IF($AH$28=AI29,$Y$28,IF($AH$29=AI29,$Y$29,IF($AH$30=AI29,$Y$30,IF($AH$31=AI29,$Y$31)))))</f>
        <v/>
      </c>
    </row>
    <row r="30" spans="1:36" x14ac:dyDescent="0.25">
      <c r="A30" s="171"/>
      <c r="C30" s="171" t="s">
        <v>106</v>
      </c>
      <c r="D30" s="171">
        <v>1</v>
      </c>
      <c r="E30">
        <v>23</v>
      </c>
      <c r="F30" s="172">
        <f t="shared" si="7"/>
        <v>0.60416666666666674</v>
      </c>
      <c r="G30" s="151">
        <v>1</v>
      </c>
      <c r="H30" s="175" t="str">
        <f>'TAB24 POULE'!C42</f>
        <v>T / 5</v>
      </c>
      <c r="I30" s="183" t="s">
        <v>240</v>
      </c>
      <c r="J30" s="176" t="str">
        <f>'TAB24 POULE'!C44</f>
        <v>T / 17</v>
      </c>
      <c r="K30" s="177">
        <f t="shared" si="0"/>
        <v>0</v>
      </c>
      <c r="L30" s="183" t="s">
        <v>240</v>
      </c>
      <c r="M30" s="191">
        <f t="shared" si="1"/>
        <v>0</v>
      </c>
      <c r="N30" s="194"/>
      <c r="O30" s="195"/>
      <c r="P30" s="194"/>
      <c r="Q30" s="195"/>
      <c r="R30" s="194"/>
      <c r="S30" s="195"/>
      <c r="T30" t="str">
        <f t="shared" si="2"/>
        <v/>
      </c>
      <c r="U30" t="str">
        <f t="shared" si="3"/>
        <v/>
      </c>
      <c r="X30" s="197"/>
      <c r="Y30" s="99" t="str">
        <f>'TAB24 POULE'!C44</f>
        <v>T / 17</v>
      </c>
      <c r="Z30">
        <f>COUNTIF(PLACE1,Y30)*2+COUNTIF(PLACE2,Y30)</f>
        <v>0</v>
      </c>
      <c r="AA30">
        <f>SUMIF(LISTEE1,Y30,(SCEQ1))+SUMIF(LISTEE2,Y30,(SCEQ2))</f>
        <v>0</v>
      </c>
      <c r="AB30">
        <f>SUMIF(LISTEE1,Y30,SCEQ2)+SUMIF(LISTEE2,Y30,SCEQ1)</f>
        <v>0</v>
      </c>
      <c r="AC30">
        <f>(SUMPRODUCT((LISTEE1=Y30)*((S1EQ1)+(S2EQ1)+(S3EQ1))))+(SUMPRODUCT((LISTEE2=Y30)*((S1EQ2)+(S2EQ2)+(S3EQ3))))</f>
        <v>0</v>
      </c>
      <c r="AD30">
        <f>(SUMPRODUCT((LISTEE2=Y30)*((S1EQ1)+(S2EQ1)+(S3EQ1))))+(SUMPRODUCT((LISTEE1=Y30)*((S1EQ2)+(S2EQ2)+(S3EQ3))))</f>
        <v>0</v>
      </c>
      <c r="AE30">
        <f t="shared" si="13"/>
        <v>0</v>
      </c>
      <c r="AF30">
        <f t="shared" si="5"/>
        <v>0</v>
      </c>
      <c r="AG30">
        <f t="shared" si="14"/>
        <v>0</v>
      </c>
      <c r="AH30" t="str">
        <f t="shared" si="15"/>
        <v/>
      </c>
      <c r="AI30" s="173">
        <v>3</v>
      </c>
      <c r="AJ30" t="str">
        <f t="shared" ref="AJ30" si="16">IF(Z30=0,"",IF($AH$28=AI30,$Y$28,IF($AH$29=AI30,$Y$29,IF($AH$30=AI30,$Y$30,IF($AH$31=AI30,$Y$31)))))</f>
        <v/>
      </c>
    </row>
    <row r="31" spans="1:36" x14ac:dyDescent="0.25">
      <c r="C31" s="171" t="s">
        <v>117</v>
      </c>
      <c r="D31" s="171">
        <v>1</v>
      </c>
      <c r="E31">
        <v>24</v>
      </c>
      <c r="F31" s="172">
        <f t="shared" si="7"/>
        <v>0.60416666666666674</v>
      </c>
      <c r="G31" s="151">
        <v>2</v>
      </c>
      <c r="H31" s="175" t="str">
        <f>'TAB24 POULE'!C49</f>
        <v>T / 6</v>
      </c>
      <c r="I31" s="183" t="s">
        <v>240</v>
      </c>
      <c r="J31" s="176" t="str">
        <f>'TAB24 POULE'!C51</f>
        <v>T / 18</v>
      </c>
      <c r="K31" s="177">
        <f t="shared" si="0"/>
        <v>0</v>
      </c>
      <c r="L31" s="183" t="s">
        <v>240</v>
      </c>
      <c r="M31" s="191">
        <f t="shared" si="1"/>
        <v>0</v>
      </c>
      <c r="N31" s="194"/>
      <c r="O31" s="195"/>
      <c r="P31" s="194"/>
      <c r="Q31" s="195"/>
      <c r="R31" s="194"/>
      <c r="S31" s="195"/>
      <c r="T31" t="str">
        <f>IF(K31=M31,"",IF(K31&gt;M31,H31,J31))</f>
        <v/>
      </c>
      <c r="U31" t="str">
        <f t="shared" si="3"/>
        <v/>
      </c>
      <c r="X31" s="197"/>
      <c r="Y31" s="99" t="str">
        <f>'TAB24 POULE'!C45</f>
        <v>T / 20</v>
      </c>
      <c r="Z31">
        <f>COUNTIF(PLACE1,Y31)*2+COUNTIF(PLACE2,Y31)</f>
        <v>0</v>
      </c>
      <c r="AA31">
        <f>SUMIF(LISTEE1,Y31,(SCEQ1))+SUMIF(LISTEE2,Y31,(SCEQ2))</f>
        <v>0</v>
      </c>
      <c r="AB31">
        <f>SUMIF(LISTEE1,Y31,SCEQ2)+SUMIF(LISTEE2,Y31,SCEQ1)</f>
        <v>0</v>
      </c>
      <c r="AC31">
        <f>(SUMPRODUCT((LISTEE1=Y31)*((S1EQ1)+(S2EQ1)+(S3EQ1))))+(SUMPRODUCT((LISTEE2=Y31)*((S1EQ2)+(S2EQ2)+(S3EQ3))))</f>
        <v>0</v>
      </c>
      <c r="AD31">
        <f>(SUMPRODUCT((LISTEE2=Y31)*((S1EQ1)+(S2EQ1)+(S3EQ1))))+(SUMPRODUCT((LISTEE1=Y31)*((S1EQ2)+(S2EQ2)+(S3EQ3))))</f>
        <v>0</v>
      </c>
      <c r="AE31">
        <f t="shared" si="13"/>
        <v>0</v>
      </c>
      <c r="AF31">
        <f t="shared" si="5"/>
        <v>0</v>
      </c>
      <c r="AG31">
        <f t="shared" si="14"/>
        <v>0</v>
      </c>
      <c r="AH31" t="str">
        <f t="shared" si="15"/>
        <v/>
      </c>
      <c r="AI31" s="173">
        <v>4</v>
      </c>
      <c r="AJ31" t="str">
        <f>IF(Z31=0,"",IF($AH$28=AI31,$Y$28,IF($AH$29=AI31,$Y$29,IF($AH$30=AI31,$Y$30,IF($AH$31=AI31,$Y$31)))))</f>
        <v/>
      </c>
    </row>
    <row r="32" spans="1:36" x14ac:dyDescent="0.25">
      <c r="A32" s="171"/>
      <c r="C32" s="171" t="s">
        <v>61</v>
      </c>
      <c r="D32" s="171">
        <v>1</v>
      </c>
      <c r="E32">
        <v>25</v>
      </c>
      <c r="F32" s="172">
        <f t="shared" si="7"/>
        <v>0.62500000000000011</v>
      </c>
      <c r="G32" s="151">
        <v>1</v>
      </c>
      <c r="H32" s="175" t="str">
        <f>'TAB24 POULE'!C16</f>
        <v>T / 13</v>
      </c>
      <c r="I32" s="183" t="s">
        <v>240</v>
      </c>
      <c r="J32" s="176" t="str">
        <f>'TAB24 POULE'!C17</f>
        <v>T / 24</v>
      </c>
      <c r="K32" s="177">
        <f t="shared" si="0"/>
        <v>0</v>
      </c>
      <c r="L32" s="183" t="s">
        <v>240</v>
      </c>
      <c r="M32" s="191">
        <f t="shared" si="1"/>
        <v>0</v>
      </c>
      <c r="N32" s="194"/>
      <c r="O32" s="195"/>
      <c r="P32" s="194"/>
      <c r="Q32" s="195"/>
      <c r="R32" s="194"/>
      <c r="S32" s="195"/>
      <c r="T32" t="str">
        <f>IF(K32=M32,"",IF(K32&gt;M32,H32,J32))</f>
        <v/>
      </c>
      <c r="U32" t="str">
        <f t="shared" si="3"/>
        <v/>
      </c>
    </row>
    <row r="33" spans="1:36" x14ac:dyDescent="0.25">
      <c r="A33" s="171"/>
      <c r="C33" s="171" t="s">
        <v>71</v>
      </c>
      <c r="D33" s="171">
        <v>1</v>
      </c>
      <c r="E33">
        <v>26</v>
      </c>
      <c r="F33" s="172">
        <f t="shared" si="7"/>
        <v>0.62500000000000011</v>
      </c>
      <c r="G33" s="151">
        <v>2</v>
      </c>
      <c r="H33" s="175" t="str">
        <f>'TAB24 POULE'!C23</f>
        <v>T / 14</v>
      </c>
      <c r="I33" s="183" t="s">
        <v>240</v>
      </c>
      <c r="J33" s="176" t="str">
        <f>'TAB24 POULE'!C24</f>
        <v>T / 23</v>
      </c>
      <c r="K33" s="177">
        <f t="shared" si="0"/>
        <v>0</v>
      </c>
      <c r="L33" s="183" t="s">
        <v>240</v>
      </c>
      <c r="M33" s="191">
        <f t="shared" si="1"/>
        <v>0</v>
      </c>
      <c r="N33" s="194"/>
      <c r="O33" s="195"/>
      <c r="P33" s="194"/>
      <c r="Q33" s="195"/>
      <c r="R33" s="194"/>
      <c r="S33" s="195"/>
      <c r="T33" t="str">
        <f t="shared" ref="T33:T59" si="17">IF(K33=M33,"",IF(K33&gt;M33,H33,J33))</f>
        <v/>
      </c>
      <c r="U33" t="str">
        <f t="shared" si="3"/>
        <v/>
      </c>
      <c r="X33" s="197" t="s">
        <v>117</v>
      </c>
      <c r="Y33" s="99" t="str">
        <f>'TAB24 POULE'!C49</f>
        <v>T / 6</v>
      </c>
      <c r="Z33">
        <f>COUNTIF(PLACE1,Y33)*2+COUNTIF(PLACE2,Y33)</f>
        <v>0</v>
      </c>
      <c r="AA33">
        <f>SUMIF(LISTEE1,Y33,(SCEQ1))+SUMIF(LISTEE2,Y33,(SCEQ2))</f>
        <v>0</v>
      </c>
      <c r="AB33">
        <f>SUMIF(LISTEE1,Y33,SCEQ2)+SUMIF(LISTEE2,Y33,SCEQ1)</f>
        <v>0</v>
      </c>
      <c r="AC33">
        <f>(SUMPRODUCT((LISTEE1=Y33)*((S1EQ1)+(S2EQ1)+(S3EQ1))))+(SUMPRODUCT((LISTEE2=Y33)*((S1EQ2)+(S2EQ2)+(S3EQ3))))</f>
        <v>0</v>
      </c>
      <c r="AD33">
        <f>(SUMPRODUCT((LISTEE2=Y33)*((S1EQ1)+(S2EQ1)+(S3EQ1))))+(SUMPRODUCT((LISTEE1=Y33)*((S1EQ2)+(S2EQ2)+(S3EQ3))))</f>
        <v>0</v>
      </c>
      <c r="AE33">
        <f>IFERROR(AA33/AB33,0)</f>
        <v>0</v>
      </c>
      <c r="AF33">
        <f t="shared" si="5"/>
        <v>0</v>
      </c>
      <c r="AG33">
        <f>Z33+AE33/100+AF33/100</f>
        <v>0</v>
      </c>
      <c r="AH33" t="str">
        <f>IF(Z33=0,"",RANK(AG33,$AG$33:$AG$36))</f>
        <v/>
      </c>
      <c r="AI33" s="173">
        <v>1</v>
      </c>
      <c r="AJ33" t="str">
        <f>IF(Z33=0,"",IF($AH$33=AI33,$Y$33,IF($AH$34=AI33,$Y$34,IF($AH$35=AI33,$Y$35,IF($AH$36=AI33,$Y$36)))))</f>
        <v/>
      </c>
    </row>
    <row r="34" spans="1:36" x14ac:dyDescent="0.25">
      <c r="A34" s="171"/>
      <c r="C34" s="171" t="s">
        <v>82</v>
      </c>
      <c r="D34" s="171">
        <v>1</v>
      </c>
      <c r="E34">
        <v>27</v>
      </c>
      <c r="F34" s="172">
        <f t="shared" si="7"/>
        <v>0.64583333333333348</v>
      </c>
      <c r="G34" s="151">
        <v>1</v>
      </c>
      <c r="H34" s="175" t="str">
        <f>'TAB24 POULE'!C30</f>
        <v>T / 15</v>
      </c>
      <c r="I34" s="183" t="s">
        <v>240</v>
      </c>
      <c r="J34" s="176" t="str">
        <f>'TAB24 POULE'!C31</f>
        <v>T / 22</v>
      </c>
      <c r="K34" s="177">
        <f t="shared" si="0"/>
        <v>0</v>
      </c>
      <c r="L34" s="183" t="s">
        <v>240</v>
      </c>
      <c r="M34" s="191">
        <f t="shared" si="1"/>
        <v>0</v>
      </c>
      <c r="N34" s="194"/>
      <c r="O34" s="195"/>
      <c r="P34" s="194"/>
      <c r="Q34" s="195"/>
      <c r="R34" s="194"/>
      <c r="S34" s="195"/>
      <c r="T34" t="str">
        <f t="shared" si="17"/>
        <v/>
      </c>
      <c r="U34" t="str">
        <f t="shared" si="3"/>
        <v/>
      </c>
      <c r="X34" s="197"/>
      <c r="Y34" s="99" t="str">
        <f>'TAB24 POULE'!C50</f>
        <v>T / 7</v>
      </c>
      <c r="Z34">
        <f>COUNTIF(PLACE1,Y34)*2+COUNTIF(PLACE2,Y34)</f>
        <v>0</v>
      </c>
      <c r="AA34">
        <f>SUMIF(LISTEE1,Y34,(SCEQ1))+SUMIF(LISTEE2,Y34,(SCEQ2))</f>
        <v>0</v>
      </c>
      <c r="AB34">
        <f>SUMIF(LISTEE1,Y34,SCEQ2)+SUMIF(LISTEE2,Y34,SCEQ1)</f>
        <v>0</v>
      </c>
      <c r="AC34">
        <f>(SUMPRODUCT((LISTEE1=Y34)*((S1EQ1)+(S2EQ1)+(S3EQ1))))+(SUMPRODUCT((LISTEE2=Y34)*((S1EQ2)+(S2EQ2)+(S3EQ3))))</f>
        <v>0</v>
      </c>
      <c r="AD34">
        <f>(SUMPRODUCT((LISTEE2=Y34)*((S1EQ1)+(S2EQ1)+(S3EQ1))))+(SUMPRODUCT((LISTEE1=Y34)*((S1EQ2)+(S2EQ2)+(S3EQ3))))</f>
        <v>0</v>
      </c>
      <c r="AE34">
        <f t="shared" ref="AE34:AE36" si="18">IFERROR(AA34/AB34,0)</f>
        <v>0</v>
      </c>
      <c r="AF34">
        <f t="shared" si="5"/>
        <v>0</v>
      </c>
      <c r="AG34">
        <f t="shared" ref="AG34:AG36" si="19">Z34+AE34/100+AF34/100</f>
        <v>0</v>
      </c>
      <c r="AH34" t="str">
        <f t="shared" ref="AH34:AH36" si="20">IF(Z34=0,"",RANK(AG34,$AG$33:$AG$36))</f>
        <v/>
      </c>
      <c r="AI34" s="173">
        <v>2</v>
      </c>
      <c r="AJ34" t="str">
        <f t="shared" ref="AJ34:AJ35" si="21">IF(Z34=0,"",IF($AH$33=AI34,$Y$33,IF($AH$34=AI34,$Y$34,IF($AH$35=AI34,$Y$35,IF($AH$36=AI34,$Y$36)))))</f>
        <v/>
      </c>
    </row>
    <row r="35" spans="1:36" x14ac:dyDescent="0.25">
      <c r="A35" s="171"/>
      <c r="C35" s="171" t="s">
        <v>96</v>
      </c>
      <c r="D35" s="171">
        <v>1</v>
      </c>
      <c r="E35">
        <v>28</v>
      </c>
      <c r="F35" s="172">
        <f t="shared" si="7"/>
        <v>0.64583333333333348</v>
      </c>
      <c r="G35" s="151">
        <v>2</v>
      </c>
      <c r="H35" s="175" t="str">
        <f>'TAB24 POULE'!C37</f>
        <v>T / 16</v>
      </c>
      <c r="I35" s="183" t="s">
        <v>240</v>
      </c>
      <c r="J35" s="176" t="str">
        <f>'TAB24 POULE'!C38</f>
        <v>T / 21</v>
      </c>
      <c r="K35" s="177">
        <f t="shared" si="0"/>
        <v>0</v>
      </c>
      <c r="L35" s="183" t="s">
        <v>240</v>
      </c>
      <c r="M35" s="191">
        <f t="shared" si="1"/>
        <v>0</v>
      </c>
      <c r="N35" s="194"/>
      <c r="O35" s="195"/>
      <c r="P35" s="194"/>
      <c r="Q35" s="195"/>
      <c r="R35" s="194"/>
      <c r="S35" s="195"/>
      <c r="T35" t="str">
        <f t="shared" si="17"/>
        <v/>
      </c>
      <c r="U35" t="str">
        <f t="shared" si="3"/>
        <v/>
      </c>
      <c r="X35" s="197"/>
      <c r="Y35" s="99" t="str">
        <f>'TAB24 POULE'!C51</f>
        <v>T / 18</v>
      </c>
      <c r="Z35">
        <f>COUNTIF(PLACE1,Y35)*2+COUNTIF(PLACE2,Y35)</f>
        <v>0</v>
      </c>
      <c r="AA35">
        <f>SUMIF(LISTEE1,Y35,(SCEQ1))+SUMIF(LISTEE2,Y35,(SCEQ2))</f>
        <v>0</v>
      </c>
      <c r="AB35">
        <f>SUMIF(LISTEE1,Y35,SCEQ2)+SUMIF(LISTEE2,Y35,SCEQ1)</f>
        <v>0</v>
      </c>
      <c r="AC35">
        <f>(SUMPRODUCT((LISTEE1=Y35)*((S1EQ1)+(S2EQ1)+(S3EQ1))))+(SUMPRODUCT((LISTEE2=Y35)*((S1EQ2)+(S2EQ2)+(S3EQ3))))</f>
        <v>0</v>
      </c>
      <c r="AD35">
        <f>(SUMPRODUCT((LISTEE2=Y35)*((S1EQ1)+(S2EQ1)+(S3EQ1))))+(SUMPRODUCT((LISTEE1=Y35)*((S1EQ2)+(S2EQ2)+(S3EQ3))))</f>
        <v>0</v>
      </c>
      <c r="AE35">
        <f t="shared" si="18"/>
        <v>0</v>
      </c>
      <c r="AF35">
        <f t="shared" si="5"/>
        <v>0</v>
      </c>
      <c r="AG35">
        <f t="shared" si="19"/>
        <v>0</v>
      </c>
      <c r="AH35" t="str">
        <f t="shared" si="20"/>
        <v/>
      </c>
      <c r="AI35" s="173">
        <v>3</v>
      </c>
      <c r="AJ35" t="str">
        <f t="shared" si="21"/>
        <v/>
      </c>
    </row>
    <row r="36" spans="1:36" x14ac:dyDescent="0.25">
      <c r="A36" s="171"/>
      <c r="C36" s="171" t="s">
        <v>106</v>
      </c>
      <c r="D36" s="171">
        <v>1</v>
      </c>
      <c r="E36">
        <v>29</v>
      </c>
      <c r="F36" s="172">
        <f t="shared" si="7"/>
        <v>0.66666666666666685</v>
      </c>
      <c r="G36" s="151">
        <v>1</v>
      </c>
      <c r="H36" s="175" t="str">
        <f>'TAB24 POULE'!C44</f>
        <v>T / 17</v>
      </c>
      <c r="I36" s="183" t="s">
        <v>240</v>
      </c>
      <c r="J36" s="176" t="str">
        <f>'TAB24 POULE'!C45</f>
        <v>T / 20</v>
      </c>
      <c r="K36" s="177">
        <f t="shared" si="0"/>
        <v>0</v>
      </c>
      <c r="L36" s="183" t="s">
        <v>240</v>
      </c>
      <c r="M36" s="191">
        <f t="shared" si="1"/>
        <v>0</v>
      </c>
      <c r="N36" s="194"/>
      <c r="O36" s="195"/>
      <c r="P36" s="194"/>
      <c r="Q36" s="195"/>
      <c r="R36" s="194"/>
      <c r="S36" s="195"/>
      <c r="T36" t="str">
        <f t="shared" si="17"/>
        <v/>
      </c>
      <c r="U36" t="str">
        <f t="shared" si="3"/>
        <v/>
      </c>
      <c r="X36" s="197"/>
      <c r="Y36" s="99" t="str">
        <f>'TAB24 POULE'!C52</f>
        <v>T / 19</v>
      </c>
      <c r="Z36">
        <f>COUNTIF(PLACE1,Y36)*2+COUNTIF(PLACE2,Y36)</f>
        <v>0</v>
      </c>
      <c r="AA36">
        <f>SUMIF(LISTEE1,Y36,(SCEQ1))+SUMIF(LISTEE2,Y36,(SCEQ2))</f>
        <v>0</v>
      </c>
      <c r="AB36">
        <f>SUMIF(LISTEE1,Y36,SCEQ2)+SUMIF(LISTEE2,Y36,SCEQ1)</f>
        <v>0</v>
      </c>
      <c r="AC36">
        <f>(SUMPRODUCT((LISTEE1=Y36)*((S1EQ1)+(S2EQ1)+(S3EQ1))))+(SUMPRODUCT((LISTEE2=Y36)*((S1EQ2)+(S2EQ2)+(S3EQ3))))</f>
        <v>0</v>
      </c>
      <c r="AD36">
        <f>(SUMPRODUCT((LISTEE2=Y36)*((S1EQ1)+(S2EQ1)+(S3EQ1))))+(SUMPRODUCT((LISTEE1=Y36)*((S1EQ2)+(S2EQ2)+(S3EQ3))))</f>
        <v>0</v>
      </c>
      <c r="AE36">
        <f t="shared" si="18"/>
        <v>0</v>
      </c>
      <c r="AF36">
        <f t="shared" si="5"/>
        <v>0</v>
      </c>
      <c r="AG36">
        <f t="shared" si="19"/>
        <v>0</v>
      </c>
      <c r="AH36" t="str">
        <f t="shared" si="20"/>
        <v/>
      </c>
      <c r="AI36" s="173">
        <v>4</v>
      </c>
      <c r="AJ36" t="str">
        <f>IF(Z36=0,"",IF($AH$33=AI36,$Y$33,IF($AH$34=AI36,$Y$34,IF($AH$35=AI36,$Y$35,IF($AH$36=AI36,$Y$36)))))</f>
        <v/>
      </c>
    </row>
    <row r="37" spans="1:36" x14ac:dyDescent="0.25">
      <c r="C37" s="171" t="s">
        <v>117</v>
      </c>
      <c r="D37" s="171">
        <v>1</v>
      </c>
      <c r="E37">
        <v>30</v>
      </c>
      <c r="F37" s="172">
        <f t="shared" si="7"/>
        <v>0.66666666666666685</v>
      </c>
      <c r="G37" s="151">
        <v>2</v>
      </c>
      <c r="H37" s="175" t="str">
        <f>'TAB24 POULE'!C51</f>
        <v>T / 18</v>
      </c>
      <c r="I37" s="183" t="s">
        <v>240</v>
      </c>
      <c r="J37" s="176" t="str">
        <f>'TAB24 POULE'!C52</f>
        <v>T / 19</v>
      </c>
      <c r="K37" s="177">
        <f t="shared" si="0"/>
        <v>0</v>
      </c>
      <c r="L37" s="183" t="s">
        <v>240</v>
      </c>
      <c r="M37" s="191">
        <f t="shared" si="1"/>
        <v>0</v>
      </c>
      <c r="N37" s="194"/>
      <c r="O37" s="195"/>
      <c r="P37" s="194"/>
      <c r="Q37" s="195"/>
      <c r="R37" s="194"/>
      <c r="S37" s="195"/>
      <c r="T37" t="str">
        <f t="shared" si="17"/>
        <v/>
      </c>
      <c r="U37" t="str">
        <f t="shared" si="3"/>
        <v/>
      </c>
    </row>
    <row r="38" spans="1:36" x14ac:dyDescent="0.25">
      <c r="A38" s="171"/>
      <c r="C38" s="171" t="s">
        <v>61</v>
      </c>
      <c r="D38" s="171">
        <v>1</v>
      </c>
      <c r="E38">
        <v>31</v>
      </c>
      <c r="F38" s="172">
        <f t="shared" si="7"/>
        <v>0.68750000000000022</v>
      </c>
      <c r="G38" s="151">
        <v>1</v>
      </c>
      <c r="H38" s="175" t="str">
        <f>'TAB24 POULE'!C14</f>
        <v>T / 1</v>
      </c>
      <c r="I38" s="183" t="s">
        <v>240</v>
      </c>
      <c r="J38" s="176" t="str">
        <f>'TAB24 POULE'!C15</f>
        <v>T / 12</v>
      </c>
      <c r="K38" s="177">
        <f t="shared" si="0"/>
        <v>0</v>
      </c>
      <c r="L38" s="183" t="s">
        <v>240</v>
      </c>
      <c r="M38" s="191">
        <f t="shared" si="1"/>
        <v>0</v>
      </c>
      <c r="N38" s="194"/>
      <c r="O38" s="195"/>
      <c r="P38" s="194"/>
      <c r="Q38" s="195"/>
      <c r="R38" s="194"/>
      <c r="S38" s="195"/>
      <c r="T38" t="str">
        <f t="shared" si="17"/>
        <v/>
      </c>
      <c r="U38" t="str">
        <f t="shared" si="3"/>
        <v/>
      </c>
    </row>
    <row r="39" spans="1:36" x14ac:dyDescent="0.25">
      <c r="A39" s="171"/>
      <c r="C39" s="171" t="s">
        <v>71</v>
      </c>
      <c r="D39" s="171">
        <v>1</v>
      </c>
      <c r="E39">
        <v>32</v>
      </c>
      <c r="F39" s="172">
        <f t="shared" si="7"/>
        <v>0.68750000000000022</v>
      </c>
      <c r="G39" s="151">
        <v>2</v>
      </c>
      <c r="H39" s="175" t="str">
        <f>'TAB24 POULE'!C21</f>
        <v>T / 2</v>
      </c>
      <c r="I39" s="183" t="s">
        <v>240</v>
      </c>
      <c r="J39" s="176" t="str">
        <f>'TAB24 POULE'!C22</f>
        <v>T / 11</v>
      </c>
      <c r="K39" s="177">
        <f t="shared" si="0"/>
        <v>0</v>
      </c>
      <c r="L39" s="183" t="s">
        <v>240</v>
      </c>
      <c r="M39" s="191">
        <f t="shared" si="1"/>
        <v>0</v>
      </c>
      <c r="N39" s="194"/>
      <c r="O39" s="195"/>
      <c r="P39" s="194"/>
      <c r="Q39" s="195"/>
      <c r="R39" s="194"/>
      <c r="S39" s="195"/>
      <c r="T39" t="str">
        <f t="shared" si="17"/>
        <v/>
      </c>
      <c r="U39" t="str">
        <f t="shared" si="3"/>
        <v/>
      </c>
    </row>
    <row r="40" spans="1:36" x14ac:dyDescent="0.25">
      <c r="A40" s="171"/>
      <c r="C40" s="171" t="s">
        <v>82</v>
      </c>
      <c r="D40" s="171">
        <v>1</v>
      </c>
      <c r="E40">
        <v>33</v>
      </c>
      <c r="F40" s="172">
        <f t="shared" si="7"/>
        <v>0.70833333333333359</v>
      </c>
      <c r="G40" s="151">
        <v>1</v>
      </c>
      <c r="H40" s="175" t="str">
        <f>'TAB24 POULE'!C28</f>
        <v>T / 3</v>
      </c>
      <c r="I40" s="183" t="s">
        <v>240</v>
      </c>
      <c r="J40" s="176" t="str">
        <f>'TAB24 POULE'!C29</f>
        <v>T / 10</v>
      </c>
      <c r="K40" s="177">
        <f t="shared" si="0"/>
        <v>0</v>
      </c>
      <c r="L40" s="183" t="s">
        <v>240</v>
      </c>
      <c r="M40" s="191">
        <f t="shared" si="1"/>
        <v>0</v>
      </c>
      <c r="N40" s="194"/>
      <c r="O40" s="195"/>
      <c r="P40" s="194"/>
      <c r="Q40" s="195"/>
      <c r="R40" s="194"/>
      <c r="S40" s="195"/>
      <c r="T40" t="str">
        <f t="shared" si="17"/>
        <v/>
      </c>
      <c r="U40" t="str">
        <f t="shared" si="3"/>
        <v/>
      </c>
    </row>
    <row r="41" spans="1:36" x14ac:dyDescent="0.25">
      <c r="A41" s="171"/>
      <c r="C41" s="171" t="s">
        <v>96</v>
      </c>
      <c r="D41" s="171">
        <v>1</v>
      </c>
      <c r="E41">
        <v>34</v>
      </c>
      <c r="F41" s="172">
        <f>F40+$B$4</f>
        <v>0.72916666666666696</v>
      </c>
      <c r="G41" s="151">
        <v>2</v>
      </c>
      <c r="H41" s="175" t="str">
        <f>'TAB24 POULE'!C35</f>
        <v>T / 4</v>
      </c>
      <c r="I41" s="183" t="s">
        <v>240</v>
      </c>
      <c r="J41" s="176" t="str">
        <f>'TAB24 POULE'!C36</f>
        <v>T / 9</v>
      </c>
      <c r="K41" s="177">
        <f t="shared" si="0"/>
        <v>0</v>
      </c>
      <c r="L41" s="183" t="s">
        <v>240</v>
      </c>
      <c r="M41" s="191">
        <f t="shared" si="1"/>
        <v>0</v>
      </c>
      <c r="N41" s="194"/>
      <c r="O41" s="195"/>
      <c r="P41" s="194"/>
      <c r="Q41" s="195"/>
      <c r="R41" s="194"/>
      <c r="S41" s="195"/>
      <c r="T41" t="str">
        <f t="shared" si="17"/>
        <v/>
      </c>
      <c r="U41" t="str">
        <f t="shared" si="3"/>
        <v/>
      </c>
    </row>
    <row r="42" spans="1:36" x14ac:dyDescent="0.25">
      <c r="A42" s="171"/>
      <c r="C42" s="171" t="s">
        <v>106</v>
      </c>
      <c r="D42" s="171">
        <v>1</v>
      </c>
      <c r="E42">
        <v>35</v>
      </c>
      <c r="F42" s="172">
        <f>F41+$B$4</f>
        <v>0.75000000000000033</v>
      </c>
      <c r="G42" s="151">
        <v>1</v>
      </c>
      <c r="H42" s="175" t="str">
        <f>'TAB24 POULE'!C42</f>
        <v>T / 5</v>
      </c>
      <c r="I42" s="183" t="s">
        <v>240</v>
      </c>
      <c r="J42" s="176" t="str">
        <f>'TAB24 POULE'!C43</f>
        <v>T / 8</v>
      </c>
      <c r="K42" s="177">
        <f t="shared" si="0"/>
        <v>0</v>
      </c>
      <c r="L42" s="183" t="s">
        <v>240</v>
      </c>
      <c r="M42" s="191">
        <f t="shared" si="1"/>
        <v>0</v>
      </c>
      <c r="N42" s="194"/>
      <c r="O42" s="195"/>
      <c r="P42" s="194"/>
      <c r="Q42" s="195"/>
      <c r="R42" s="194"/>
      <c r="S42" s="195"/>
      <c r="T42" t="str">
        <f t="shared" si="17"/>
        <v/>
      </c>
      <c r="U42" t="str">
        <f t="shared" si="3"/>
        <v/>
      </c>
    </row>
    <row r="43" spans="1:36" ht="15.75" thickBot="1" x14ac:dyDescent="0.3">
      <c r="C43" s="171" t="s">
        <v>117</v>
      </c>
      <c r="D43" s="171">
        <v>1</v>
      </c>
      <c r="E43">
        <v>36</v>
      </c>
      <c r="F43" s="172">
        <f>F42+$B$4</f>
        <v>0.7708333333333337</v>
      </c>
      <c r="G43" s="151">
        <v>2</v>
      </c>
      <c r="H43" s="175" t="str">
        <f>'TAB24 POULE'!C49</f>
        <v>T / 6</v>
      </c>
      <c r="I43" s="183" t="s">
        <v>240</v>
      </c>
      <c r="J43" s="176" t="str">
        <f>'TAB24 POULE'!C50</f>
        <v>T / 7</v>
      </c>
      <c r="K43" s="177">
        <f t="shared" si="0"/>
        <v>0</v>
      </c>
      <c r="L43" s="183" t="s">
        <v>240</v>
      </c>
      <c r="M43" s="191">
        <f t="shared" si="1"/>
        <v>0</v>
      </c>
      <c r="N43" s="194"/>
      <c r="O43" s="195"/>
      <c r="P43" s="194"/>
      <c r="Q43" s="195"/>
      <c r="R43" s="194"/>
      <c r="S43" s="195"/>
      <c r="T43" t="str">
        <f t="shared" si="17"/>
        <v/>
      </c>
      <c r="U43" t="str">
        <f t="shared" si="3"/>
        <v/>
      </c>
    </row>
    <row r="44" spans="1:36" ht="15.75" thickBot="1" x14ac:dyDescent="0.3">
      <c r="C44" s="171" t="s">
        <v>54</v>
      </c>
      <c r="D44" s="171"/>
      <c r="E44">
        <v>37</v>
      </c>
      <c r="F44" s="172">
        <f>B5</f>
        <v>0.375</v>
      </c>
      <c r="G44" s="151"/>
      <c r="H44" s="175" t="str">
        <f>AJ8</f>
        <v/>
      </c>
      <c r="I44" s="183" t="s">
        <v>240</v>
      </c>
      <c r="J44" s="208"/>
      <c r="K44" s="177">
        <f t="shared" si="0"/>
        <v>0</v>
      </c>
      <c r="L44" s="183" t="s">
        <v>240</v>
      </c>
      <c r="M44" s="191">
        <f t="shared" si="1"/>
        <v>0</v>
      </c>
      <c r="N44" s="194"/>
      <c r="O44" s="195"/>
      <c r="P44" s="194"/>
      <c r="Q44" s="195"/>
      <c r="R44" s="194"/>
      <c r="S44" s="195"/>
      <c r="T44" t="str">
        <f t="shared" si="17"/>
        <v/>
      </c>
      <c r="U44" t="str">
        <f t="shared" si="3"/>
        <v/>
      </c>
    </row>
    <row r="45" spans="1:36" x14ac:dyDescent="0.25">
      <c r="C45" s="171" t="s">
        <v>54</v>
      </c>
      <c r="D45" s="171"/>
      <c r="E45">
        <v>38</v>
      </c>
      <c r="F45" s="172">
        <f>B5</f>
        <v>0.375</v>
      </c>
      <c r="G45" s="151"/>
      <c r="H45" s="175" t="str">
        <f>AJ14</f>
        <v/>
      </c>
      <c r="I45" s="183" t="s">
        <v>240</v>
      </c>
      <c r="J45" s="176" t="str">
        <f>AJ34</f>
        <v/>
      </c>
      <c r="K45" s="177">
        <f t="shared" si="0"/>
        <v>0</v>
      </c>
      <c r="L45" s="183" t="s">
        <v>240</v>
      </c>
      <c r="M45" s="191">
        <f t="shared" si="1"/>
        <v>0</v>
      </c>
      <c r="N45" s="194"/>
      <c r="O45" s="195"/>
      <c r="P45" s="194"/>
      <c r="Q45" s="195"/>
      <c r="R45" s="194"/>
      <c r="S45" s="195"/>
      <c r="T45" t="str">
        <f t="shared" si="17"/>
        <v/>
      </c>
      <c r="U45" t="str">
        <f t="shared" si="3"/>
        <v/>
      </c>
    </row>
    <row r="46" spans="1:36" ht="15.75" thickBot="1" x14ac:dyDescent="0.3">
      <c r="C46" s="171" t="s">
        <v>54</v>
      </c>
      <c r="D46" s="171"/>
      <c r="E46">
        <v>39</v>
      </c>
      <c r="F46" s="172">
        <f>F44+B4</f>
        <v>0.39583333333333331</v>
      </c>
      <c r="G46" s="151"/>
      <c r="H46" s="175" t="str">
        <f>AJ19</f>
        <v/>
      </c>
      <c r="I46" s="183" t="s">
        <v>240</v>
      </c>
      <c r="J46" s="176" t="str">
        <f>AJ28</f>
        <v/>
      </c>
      <c r="K46" s="177">
        <f t="shared" si="0"/>
        <v>0</v>
      </c>
      <c r="L46" s="183" t="s">
        <v>240</v>
      </c>
      <c r="M46" s="191">
        <f t="shared" si="1"/>
        <v>0</v>
      </c>
      <c r="N46" s="194"/>
      <c r="O46" s="195"/>
      <c r="P46" s="194"/>
      <c r="Q46" s="195"/>
      <c r="R46" s="194"/>
      <c r="S46" s="195"/>
      <c r="T46" t="str">
        <f t="shared" si="17"/>
        <v/>
      </c>
      <c r="U46" t="str">
        <f t="shared" si="3"/>
        <v/>
      </c>
    </row>
    <row r="47" spans="1:36" ht="15.75" thickBot="1" x14ac:dyDescent="0.3">
      <c r="C47" s="171" t="s">
        <v>54</v>
      </c>
      <c r="D47" s="171"/>
      <c r="E47">
        <v>40</v>
      </c>
      <c r="F47" s="172">
        <f>F45+B4</f>
        <v>0.39583333333333331</v>
      </c>
      <c r="G47" s="151"/>
      <c r="H47" s="175" t="str">
        <f>AJ23</f>
        <v/>
      </c>
      <c r="I47" s="183" t="s">
        <v>240</v>
      </c>
      <c r="J47" s="208"/>
      <c r="K47" s="177">
        <f t="shared" si="0"/>
        <v>0</v>
      </c>
      <c r="L47" s="183" t="s">
        <v>240</v>
      </c>
      <c r="M47" s="191">
        <f t="shared" si="1"/>
        <v>0</v>
      </c>
      <c r="N47" s="194"/>
      <c r="O47" s="195"/>
      <c r="P47" s="194"/>
      <c r="Q47" s="195"/>
      <c r="R47" s="194"/>
      <c r="S47" s="195"/>
      <c r="T47" t="str">
        <f t="shared" si="17"/>
        <v/>
      </c>
      <c r="U47" t="str">
        <f t="shared" si="3"/>
        <v/>
      </c>
    </row>
    <row r="48" spans="1:36" ht="15.75" thickBot="1" x14ac:dyDescent="0.3">
      <c r="C48" s="171" t="s">
        <v>54</v>
      </c>
      <c r="D48" s="171"/>
      <c r="E48">
        <v>41</v>
      </c>
      <c r="F48" s="172">
        <f>F46+B4</f>
        <v>0.41666666666666663</v>
      </c>
      <c r="G48" s="151"/>
      <c r="H48" s="175" t="str">
        <f>AJ18</f>
        <v/>
      </c>
      <c r="I48" s="183" t="s">
        <v>240</v>
      </c>
      <c r="J48" s="208"/>
      <c r="K48" s="177">
        <f t="shared" si="0"/>
        <v>0</v>
      </c>
      <c r="L48" s="183" t="s">
        <v>240</v>
      </c>
      <c r="M48" s="191">
        <f t="shared" si="1"/>
        <v>0</v>
      </c>
      <c r="N48" s="194"/>
      <c r="O48" s="195"/>
      <c r="P48" s="194"/>
      <c r="Q48" s="195"/>
      <c r="R48" s="194"/>
      <c r="S48" s="195"/>
      <c r="T48" t="str">
        <f t="shared" si="17"/>
        <v/>
      </c>
      <c r="U48" t="str">
        <f t="shared" si="3"/>
        <v/>
      </c>
    </row>
    <row r="49" spans="3:21" x14ac:dyDescent="0.25">
      <c r="C49" s="171" t="s">
        <v>54</v>
      </c>
      <c r="D49" s="171"/>
      <c r="E49">
        <v>42</v>
      </c>
      <c r="F49" s="172">
        <f>F46+B4</f>
        <v>0.41666666666666663</v>
      </c>
      <c r="G49" s="151"/>
      <c r="H49" s="175" t="str">
        <f>AJ29</f>
        <v/>
      </c>
      <c r="I49" s="183" t="s">
        <v>240</v>
      </c>
      <c r="J49" s="176" t="str">
        <f>AJ33</f>
        <v/>
      </c>
      <c r="K49" s="177">
        <f t="shared" si="0"/>
        <v>0</v>
      </c>
      <c r="L49" s="183" t="s">
        <v>240</v>
      </c>
      <c r="M49" s="191">
        <f t="shared" si="1"/>
        <v>0</v>
      </c>
      <c r="N49" s="194"/>
      <c r="O49" s="195"/>
      <c r="P49" s="194"/>
      <c r="Q49" s="195"/>
      <c r="R49" s="194"/>
      <c r="S49" s="195"/>
      <c r="T49" t="str">
        <f t="shared" si="17"/>
        <v/>
      </c>
      <c r="U49" t="str">
        <f t="shared" si="3"/>
        <v/>
      </c>
    </row>
    <row r="50" spans="3:21" ht="15.75" thickBot="1" x14ac:dyDescent="0.3">
      <c r="C50" s="171" t="s">
        <v>54</v>
      </c>
      <c r="D50" s="171"/>
      <c r="E50">
        <v>43</v>
      </c>
      <c r="F50" s="172">
        <f>F48+B4</f>
        <v>0.43749999999999994</v>
      </c>
      <c r="G50" s="151"/>
      <c r="H50" s="175" t="str">
        <f>AJ9</f>
        <v/>
      </c>
      <c r="I50" s="183" t="s">
        <v>240</v>
      </c>
      <c r="J50" s="176" t="str">
        <f>AJ24</f>
        <v/>
      </c>
      <c r="K50" s="177">
        <f t="shared" si="0"/>
        <v>0</v>
      </c>
      <c r="L50" s="183" t="s">
        <v>240</v>
      </c>
      <c r="M50" s="191">
        <f t="shared" si="1"/>
        <v>0</v>
      </c>
      <c r="N50" s="194"/>
      <c r="O50" s="195"/>
      <c r="P50" s="194"/>
      <c r="Q50" s="195"/>
      <c r="R50" s="194"/>
      <c r="S50" s="195"/>
      <c r="T50" t="str">
        <f t="shared" si="17"/>
        <v/>
      </c>
      <c r="U50" t="str">
        <f t="shared" si="3"/>
        <v/>
      </c>
    </row>
    <row r="51" spans="3:21" ht="15.75" thickBot="1" x14ac:dyDescent="0.3">
      <c r="C51" s="171" t="s">
        <v>54</v>
      </c>
      <c r="D51" s="171"/>
      <c r="E51">
        <v>44</v>
      </c>
      <c r="F51" s="172">
        <f>F49+B4</f>
        <v>0.43749999999999994</v>
      </c>
      <c r="G51" s="151"/>
      <c r="H51" s="175" t="str">
        <f>AJ13</f>
        <v/>
      </c>
      <c r="I51" s="183" t="s">
        <v>240</v>
      </c>
      <c r="J51" s="208"/>
      <c r="K51" s="177">
        <f t="shared" si="0"/>
        <v>0</v>
      </c>
      <c r="L51" s="183" t="s">
        <v>240</v>
      </c>
      <c r="M51" s="191">
        <f t="shared" si="1"/>
        <v>0</v>
      </c>
      <c r="N51" s="194"/>
      <c r="O51" s="195"/>
      <c r="P51" s="194"/>
      <c r="Q51" s="195"/>
      <c r="R51" s="194"/>
      <c r="S51" s="195"/>
      <c r="T51" t="str">
        <f t="shared" si="17"/>
        <v/>
      </c>
      <c r="U51" t="str">
        <f t="shared" si="3"/>
        <v/>
      </c>
    </row>
    <row r="52" spans="3:21" x14ac:dyDescent="0.25">
      <c r="C52" s="171" t="s">
        <v>145</v>
      </c>
      <c r="D52" s="171"/>
      <c r="E52">
        <v>45</v>
      </c>
      <c r="F52" s="172">
        <f>F50+B4</f>
        <v>0.45833333333333326</v>
      </c>
      <c r="G52" s="151"/>
      <c r="H52" s="175" t="str">
        <f>T44</f>
        <v/>
      </c>
      <c r="I52" s="183" t="s">
        <v>240</v>
      </c>
      <c r="J52" s="176" t="str">
        <f>T45</f>
        <v/>
      </c>
      <c r="K52" s="177">
        <f t="shared" si="0"/>
        <v>0</v>
      </c>
      <c r="L52" s="183" t="s">
        <v>240</v>
      </c>
      <c r="M52" s="191">
        <f t="shared" si="1"/>
        <v>0</v>
      </c>
      <c r="N52" s="194"/>
      <c r="O52" s="195"/>
      <c r="P52" s="194"/>
      <c r="Q52" s="195"/>
      <c r="R52" s="194"/>
      <c r="S52" s="195"/>
      <c r="T52" t="str">
        <f t="shared" si="17"/>
        <v/>
      </c>
      <c r="U52" t="str">
        <f t="shared" si="3"/>
        <v/>
      </c>
    </row>
    <row r="53" spans="3:21" x14ac:dyDescent="0.25">
      <c r="C53" s="171" t="s">
        <v>145</v>
      </c>
      <c r="D53" s="171"/>
      <c r="E53">
        <v>46</v>
      </c>
      <c r="F53" s="172">
        <f>F50+B4</f>
        <v>0.45833333333333326</v>
      </c>
      <c r="G53" s="151"/>
      <c r="H53" s="175" t="str">
        <f>T47</f>
        <v/>
      </c>
      <c r="I53" s="183" t="s">
        <v>240</v>
      </c>
      <c r="J53" s="176" t="str">
        <f>T46</f>
        <v/>
      </c>
      <c r="K53" s="177">
        <f t="shared" si="0"/>
        <v>0</v>
      </c>
      <c r="L53" s="183" t="s">
        <v>240</v>
      </c>
      <c r="M53" s="191">
        <f t="shared" si="1"/>
        <v>0</v>
      </c>
      <c r="N53" s="194"/>
      <c r="O53" s="195"/>
      <c r="P53" s="194"/>
      <c r="Q53" s="195"/>
      <c r="R53" s="194"/>
      <c r="S53" s="195"/>
      <c r="T53" t="str">
        <f t="shared" si="17"/>
        <v/>
      </c>
      <c r="U53" t="str">
        <f t="shared" si="3"/>
        <v/>
      </c>
    </row>
    <row r="54" spans="3:21" x14ac:dyDescent="0.25">
      <c r="C54" s="171" t="s">
        <v>145</v>
      </c>
      <c r="D54" s="171"/>
      <c r="E54">
        <v>47</v>
      </c>
      <c r="F54" s="172">
        <f>F52+B4</f>
        <v>0.47916666666666657</v>
      </c>
      <c r="G54" s="151"/>
      <c r="H54" s="175" t="str">
        <f>T48</f>
        <v/>
      </c>
      <c r="I54" s="183" t="s">
        <v>240</v>
      </c>
      <c r="J54" s="176" t="str">
        <f>T49</f>
        <v/>
      </c>
      <c r="K54" s="177">
        <f t="shared" si="0"/>
        <v>0</v>
      </c>
      <c r="L54" s="183" t="s">
        <v>240</v>
      </c>
      <c r="M54" s="191">
        <f t="shared" si="1"/>
        <v>0</v>
      </c>
      <c r="N54" s="194"/>
      <c r="O54" s="195"/>
      <c r="P54" s="194"/>
      <c r="Q54" s="195"/>
      <c r="R54" s="194"/>
      <c r="S54" s="195"/>
      <c r="T54" t="str">
        <f t="shared" si="17"/>
        <v/>
      </c>
      <c r="U54" t="str">
        <f t="shared" si="3"/>
        <v/>
      </c>
    </row>
    <row r="55" spans="3:21" x14ac:dyDescent="0.25">
      <c r="C55" s="171" t="s">
        <v>145</v>
      </c>
      <c r="D55" s="171"/>
      <c r="E55">
        <v>48</v>
      </c>
      <c r="F55" s="172">
        <f>F53+B4</f>
        <v>0.47916666666666657</v>
      </c>
      <c r="G55" s="151"/>
      <c r="H55" s="175" t="str">
        <f>T51</f>
        <v/>
      </c>
      <c r="I55" s="183" t="s">
        <v>240</v>
      </c>
      <c r="J55" s="176" t="str">
        <f>T50</f>
        <v/>
      </c>
      <c r="K55" s="177">
        <f t="shared" si="0"/>
        <v>0</v>
      </c>
      <c r="L55" s="183" t="s">
        <v>240</v>
      </c>
      <c r="M55" s="191">
        <f t="shared" si="1"/>
        <v>0</v>
      </c>
      <c r="N55" s="194"/>
      <c r="O55" s="195"/>
      <c r="P55" s="194"/>
      <c r="Q55" s="195"/>
      <c r="R55" s="194"/>
      <c r="S55" s="195"/>
      <c r="T55" t="str">
        <f t="shared" si="17"/>
        <v/>
      </c>
      <c r="U55" t="str">
        <f t="shared" si="3"/>
        <v/>
      </c>
    </row>
    <row r="56" spans="3:21" x14ac:dyDescent="0.25">
      <c r="C56" s="171" t="s">
        <v>146</v>
      </c>
      <c r="D56" s="171"/>
      <c r="E56">
        <v>49</v>
      </c>
      <c r="F56" s="172"/>
      <c r="G56" s="151"/>
      <c r="H56" s="175" t="str">
        <f>T52</f>
        <v/>
      </c>
      <c r="I56" s="183" t="s">
        <v>240</v>
      </c>
      <c r="J56" s="176" t="str">
        <f>T53</f>
        <v/>
      </c>
      <c r="K56" s="177">
        <f t="shared" si="0"/>
        <v>0</v>
      </c>
      <c r="L56" s="183" t="s">
        <v>240</v>
      </c>
      <c r="M56" s="191">
        <f t="shared" si="1"/>
        <v>0</v>
      </c>
      <c r="N56" s="194"/>
      <c r="O56" s="195"/>
      <c r="P56" s="194"/>
      <c r="Q56" s="195"/>
      <c r="R56" s="194"/>
      <c r="S56" s="195"/>
      <c r="T56" t="str">
        <f t="shared" si="17"/>
        <v/>
      </c>
      <c r="U56" t="str">
        <f t="shared" si="3"/>
        <v/>
      </c>
    </row>
    <row r="57" spans="3:21" x14ac:dyDescent="0.25">
      <c r="C57" s="171" t="s">
        <v>146</v>
      </c>
      <c r="D57" s="171"/>
      <c r="E57">
        <v>50</v>
      </c>
      <c r="F57" s="172"/>
      <c r="G57" s="151"/>
      <c r="H57" s="175" t="str">
        <f>T55</f>
        <v/>
      </c>
      <c r="I57" s="183" t="s">
        <v>240</v>
      </c>
      <c r="J57" s="176" t="str">
        <f>T54</f>
        <v/>
      </c>
      <c r="K57" s="177">
        <f t="shared" si="0"/>
        <v>0</v>
      </c>
      <c r="L57" s="183" t="s">
        <v>240</v>
      </c>
      <c r="M57" s="191">
        <f t="shared" si="1"/>
        <v>0</v>
      </c>
      <c r="N57" s="194"/>
      <c r="O57" s="195"/>
      <c r="P57" s="194"/>
      <c r="Q57" s="195"/>
      <c r="R57" s="194"/>
      <c r="S57" s="195"/>
      <c r="T57" t="str">
        <f t="shared" si="17"/>
        <v/>
      </c>
      <c r="U57" t="str">
        <f t="shared" si="3"/>
        <v/>
      </c>
    </row>
    <row r="58" spans="3:21" x14ac:dyDescent="0.25">
      <c r="C58" s="171" t="s">
        <v>243</v>
      </c>
      <c r="D58" s="171"/>
      <c r="E58">
        <v>51</v>
      </c>
      <c r="F58" s="172"/>
      <c r="G58" s="151"/>
      <c r="H58" s="175" t="str">
        <f>U56</f>
        <v/>
      </c>
      <c r="I58" s="183" t="s">
        <v>240</v>
      </c>
      <c r="J58" s="176" t="str">
        <f>U57</f>
        <v/>
      </c>
      <c r="K58" s="177">
        <f t="shared" si="0"/>
        <v>0</v>
      </c>
      <c r="L58" s="183" t="s">
        <v>240</v>
      </c>
      <c r="M58" s="191">
        <f t="shared" si="1"/>
        <v>0</v>
      </c>
      <c r="N58" s="194"/>
      <c r="O58" s="195"/>
      <c r="P58" s="194"/>
      <c r="Q58" s="195"/>
      <c r="R58" s="194"/>
      <c r="S58" s="195"/>
      <c r="T58" t="str">
        <f t="shared" si="17"/>
        <v/>
      </c>
      <c r="U58" t="str">
        <f t="shared" si="3"/>
        <v/>
      </c>
    </row>
    <row r="59" spans="3:21" x14ac:dyDescent="0.25">
      <c r="C59" s="171" t="s">
        <v>117</v>
      </c>
      <c r="D59" s="171"/>
      <c r="E59">
        <v>52</v>
      </c>
      <c r="F59" s="172"/>
      <c r="G59" s="151"/>
      <c r="H59" s="175" t="str">
        <f>T56</f>
        <v/>
      </c>
      <c r="I59" s="183" t="s">
        <v>240</v>
      </c>
      <c r="J59" s="176" t="str">
        <f>T57</f>
        <v/>
      </c>
      <c r="K59" s="177">
        <f t="shared" si="0"/>
        <v>0</v>
      </c>
      <c r="L59" s="183" t="s">
        <v>240</v>
      </c>
      <c r="M59" s="191">
        <f t="shared" si="1"/>
        <v>0</v>
      </c>
      <c r="N59" s="194"/>
      <c r="O59" s="195"/>
      <c r="P59" s="194"/>
      <c r="Q59" s="195"/>
      <c r="R59" s="194"/>
      <c r="S59" s="195"/>
      <c r="T59" t="str">
        <f t="shared" si="17"/>
        <v/>
      </c>
      <c r="U59" t="str">
        <f t="shared" si="3"/>
        <v/>
      </c>
    </row>
  </sheetData>
  <sheetProtection password="E69A" sheet="1" objects="1" scenarios="1" selectLockedCells="1"/>
  <dataValidations count="1">
    <dataValidation allowBlank="1" showInputMessage="1" showErrorMessage="1" promptTitle="TIRAGE AU SORT" prompt="Copier-coller l'équipe tirée au sort" sqref="J4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38</vt:i4>
      </vt:variant>
    </vt:vector>
  </HeadingPairs>
  <TitlesOfParts>
    <vt:vector size="49" baseType="lpstr">
      <vt:lpstr>LISTE</vt:lpstr>
      <vt:lpstr>LISTE ENGAGES</vt:lpstr>
      <vt:lpstr>EMARG M Tableau QUALIF</vt:lpstr>
      <vt:lpstr>PLANNING PS 24 QUALIF</vt:lpstr>
      <vt:lpstr>SCORE 24 QUALIF</vt:lpstr>
      <vt:lpstr>TAB 24 P+B QUALIF</vt:lpstr>
      <vt:lpstr>EMARG M Tableau PRIN</vt:lpstr>
      <vt:lpstr>PLANNING PS 24</vt:lpstr>
      <vt:lpstr>SCORE 24 PRINC</vt:lpstr>
      <vt:lpstr>TAB24 POULE</vt:lpstr>
      <vt:lpstr>RELEVE</vt:lpstr>
      <vt:lpstr>ANNEE</vt:lpstr>
      <vt:lpstr>GENRE</vt:lpstr>
      <vt:lpstr>'SCORE 24 PRINC'!LISTEE1</vt:lpstr>
      <vt:lpstr>'SCORE 24 QUALIF'!LISTEE1</vt:lpstr>
      <vt:lpstr>LISTEE1</vt:lpstr>
      <vt:lpstr>'SCORE 24 PRINC'!LISTEE2</vt:lpstr>
      <vt:lpstr>'SCORE 24 QUALIF'!LISTEE2</vt:lpstr>
      <vt:lpstr>LISTEE2</vt:lpstr>
      <vt:lpstr>'SCORE 24 PRINC'!PLACE1</vt:lpstr>
      <vt:lpstr>'SCORE 24 QUALIF'!PLACE1</vt:lpstr>
      <vt:lpstr>'SCORE 24 PRINC'!PLACE2</vt:lpstr>
      <vt:lpstr>PLACE2</vt:lpstr>
      <vt:lpstr>RANG</vt:lpstr>
      <vt:lpstr>'SCORE 24 PRINC'!S1EQ1</vt:lpstr>
      <vt:lpstr>'SCORE 24 QUALIF'!S1EQ1</vt:lpstr>
      <vt:lpstr>'SCORE 24 PRINC'!S1EQ2</vt:lpstr>
      <vt:lpstr>'SCORE 24 QUALIF'!S1EQ2</vt:lpstr>
      <vt:lpstr>'SCORE 24 PRINC'!S2EQ1</vt:lpstr>
      <vt:lpstr>'SCORE 24 QUALIF'!S2EQ1</vt:lpstr>
      <vt:lpstr>'SCORE 24 PRINC'!S2EQ2</vt:lpstr>
      <vt:lpstr>'SCORE 24 QUALIF'!S2EQ2</vt:lpstr>
      <vt:lpstr>'SCORE 24 PRINC'!S3EQ1</vt:lpstr>
      <vt:lpstr>'SCORE 24 QUALIF'!S3EQ1</vt:lpstr>
      <vt:lpstr>'SCORE 24 PRINC'!S3EQ3</vt:lpstr>
      <vt:lpstr>'SCORE 24 QUALIF'!S3EQ3</vt:lpstr>
      <vt:lpstr>'SCORE 24 PRINC'!SCEQ1</vt:lpstr>
      <vt:lpstr>'SCORE 24 QUALIF'!SCEQ1</vt:lpstr>
      <vt:lpstr>SCEQ1</vt:lpstr>
      <vt:lpstr>'SCORE 24 PRINC'!SCEQ2</vt:lpstr>
      <vt:lpstr>'SCORE 24 QUALIF'!SCEQ2</vt:lpstr>
      <vt:lpstr>SCEQ2</vt:lpstr>
      <vt:lpstr>TYPE</vt:lpstr>
      <vt:lpstr>'EMARG M Tableau PRIN'!Zone_d_impression</vt:lpstr>
      <vt:lpstr>'EMARG M Tableau QUALIF'!Zone_d_impression</vt:lpstr>
      <vt:lpstr>'LISTE ENGAGES'!Zone_d_impression</vt:lpstr>
      <vt:lpstr>RELEVE!Zone_d_impression</vt:lpstr>
      <vt:lpstr>'TAB 24 P+B QUALIF'!Zone_d_impression</vt:lpstr>
      <vt:lpstr>'TAB24 POULE'!Zone_d_impression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MARQUET</dc:creator>
  <cp:lastModifiedBy>Patrice MARQUET</cp:lastModifiedBy>
  <cp:lastPrinted>2020-04-27T10:38:19Z</cp:lastPrinted>
  <dcterms:created xsi:type="dcterms:W3CDTF">2020-04-21T14:05:07Z</dcterms:created>
  <dcterms:modified xsi:type="dcterms:W3CDTF">2020-07-06T12:54:09Z</dcterms:modified>
</cp:coreProperties>
</file>