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BEACH\Beach Tour National\2020\Sportive 2020\TABLEAUX DE BASE\VERSION SITE FFvolley\VERSION SITE AVEC MACRO\Vesion def site FFvolley\"/>
    </mc:Choice>
  </mc:AlternateContent>
  <bookViews>
    <workbookView xWindow="0" yWindow="0" windowWidth="28800" windowHeight="12435" firstSheet="1" activeTab="1"/>
  </bookViews>
  <sheets>
    <sheet name="LISTES" sheetId="6" state="hidden" r:id="rId1"/>
    <sheet name="LISTE ENGAGES" sheetId="5" r:id="rId2"/>
    <sheet name="EMARG M Tableau QUALIF" sheetId="8" r:id="rId3"/>
    <sheet name="SCORE QUALIF" sheetId="12" state="hidden" r:id="rId4"/>
    <sheet name="Poule QUALIF 16 P+B" sheetId="9" r:id="rId5"/>
    <sheet name="EMARG M Tableau PRIN" sheetId="1" r:id="rId6"/>
    <sheet name="PLANNING PS 16" sheetId="2" r:id="rId7"/>
    <sheet name="SCORE 16 PRINC" sheetId="13" state="hidden" r:id="rId8"/>
    <sheet name="Poule 16 PS" sheetId="3" r:id="rId9"/>
    <sheet name="RELEVE" sheetId="11" r:id="rId10"/>
  </sheets>
  <definedNames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6" hidden="1">#REF!</definedName>
    <definedName name="_Fill" localSheetId="9" hidden="1">#REF!</definedName>
    <definedName name="_Fill" localSheetId="7" hidden="1">#REF!</definedName>
    <definedName name="_Fill" hidden="1">#REF!</definedName>
    <definedName name="_xlnm._FilterDatabase" localSheetId="7" hidden="1">'SCORE 16 PRINC'!$A$7:$T$43</definedName>
    <definedName name="_xlnm._FilterDatabase" localSheetId="3" hidden="1">'SCORE QUALIF'!$A$7:$T$43</definedName>
    <definedName name="ANNEE">LISTES!$E$7:$E$11</definedName>
    <definedName name="GENRE">LISTES!$G$7:$G$9</definedName>
    <definedName name="LISTEE1" localSheetId="7">'SCORE 16 PRINC'!$H$8:$H$31</definedName>
    <definedName name="LISTEE1" localSheetId="3">'SCORE QUALIF'!$H$8:$H$31</definedName>
    <definedName name="LISTEE2" localSheetId="7">'SCORE 16 PRINC'!$I$8:$I$31</definedName>
    <definedName name="LISTEE2" localSheetId="3">'SCORE QUALIF'!$I$8:$I$31</definedName>
    <definedName name="PLACE1" localSheetId="7">'SCORE 16 PRINC'!$R$8:$R$31</definedName>
    <definedName name="PLACE1" localSheetId="3">'SCORE QUALIF'!$R$8:$R$31</definedName>
    <definedName name="PLACE2" localSheetId="7">'SCORE 16 PRINC'!$S$8:$S$31</definedName>
    <definedName name="PLACE2">'SCORE QUALIF'!$S$8:$S$31</definedName>
    <definedName name="RANG">LISTES!$H$7:$H$39</definedName>
    <definedName name="S1EQ1" localSheetId="7">'SCORE 16 PRINC'!$L$8:$L$31</definedName>
    <definedName name="S1EQ1" localSheetId="3">'SCORE QUALIF'!$L$8:$L$31</definedName>
    <definedName name="S1EQ2" localSheetId="7">'SCORE 16 PRINC'!$M$8:$M$31</definedName>
    <definedName name="S1EQ2" localSheetId="3">'SCORE QUALIF'!$M$8:$M$31</definedName>
    <definedName name="S2EQ1" localSheetId="7">'SCORE 16 PRINC'!$N$8:$N$31</definedName>
    <definedName name="S2EQ1" localSheetId="3">'SCORE QUALIF'!$N$8:$N$31</definedName>
    <definedName name="S2EQ2" localSheetId="7">'SCORE 16 PRINC'!$O$8:$O$31</definedName>
    <definedName name="S2EQ2" localSheetId="3">'SCORE QUALIF'!$O$8:$O$31</definedName>
    <definedName name="S3EQ1" localSheetId="7">'SCORE 16 PRINC'!$P$8:$P$31</definedName>
    <definedName name="S3EQ1" localSheetId="3">'SCORE QUALIF'!$P$8:$P$31</definedName>
    <definedName name="S3EQ3" localSheetId="7">'SCORE 16 PRINC'!$Q$8:$Q$31</definedName>
    <definedName name="S3EQ3" localSheetId="3">'SCORE QUALIF'!$Q$8:$Q$31</definedName>
    <definedName name="SCEQ1" localSheetId="7">'SCORE 16 PRINC'!$J$8:$J$31</definedName>
    <definedName name="SCEQ1" localSheetId="3">'SCORE QUALIF'!$J$8:$J$31</definedName>
    <definedName name="SCEQ2" localSheetId="7">'SCORE 16 PRINC'!$K$8:$K$31</definedName>
    <definedName name="SCEQ2" localSheetId="3">'SCORE QUALIF'!$K$8:$K$31</definedName>
    <definedName name="TYPE">LISTES!$C$7:$C$16</definedName>
    <definedName name="_xlnm.Print_Area" localSheetId="5">'EMARG M Tableau PRIN'!$A$1:$N$24</definedName>
    <definedName name="_xlnm.Print_Area" localSheetId="2">'EMARG M Tableau QUALIF'!$A$1:$N$24</definedName>
    <definedName name="_xlnm.Print_Area" localSheetId="1">'LISTE ENGAGES'!$A$1:$L$34</definedName>
    <definedName name="_xlnm.Print_Area" localSheetId="9">RELEVE!$B$1:$O$101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9" l="1"/>
  <c r="E38" i="9"/>
  <c r="E37" i="9"/>
  <c r="E36" i="9"/>
  <c r="E35" i="9"/>
  <c r="E34" i="9"/>
  <c r="E32" i="9"/>
  <c r="E31" i="9"/>
  <c r="E30" i="9"/>
  <c r="E29" i="9"/>
  <c r="E28" i="9"/>
  <c r="E27" i="9"/>
  <c r="E25" i="9"/>
  <c r="E24" i="9"/>
  <c r="E23" i="9"/>
  <c r="E22" i="9"/>
  <c r="E21" i="9"/>
  <c r="E20" i="9"/>
  <c r="E18" i="9"/>
  <c r="E17" i="9"/>
  <c r="E16" i="9"/>
  <c r="E15" i="9"/>
  <c r="E14" i="9"/>
  <c r="E13" i="9"/>
  <c r="M42" i="13" l="1"/>
  <c r="M41" i="13"/>
  <c r="Q33" i="13" l="1"/>
  <c r="P33" i="13"/>
  <c r="O33" i="13"/>
  <c r="N33" i="13"/>
  <c r="M33" i="13"/>
  <c r="L33" i="13"/>
  <c r="Q32" i="13"/>
  <c r="P32" i="13"/>
  <c r="O32" i="13"/>
  <c r="N32" i="13"/>
  <c r="M32" i="13"/>
  <c r="L32" i="13"/>
  <c r="K32" i="13" l="1"/>
  <c r="L34" i="13"/>
  <c r="L35" i="13"/>
  <c r="L36" i="13"/>
  <c r="L37" i="13"/>
  <c r="J32" i="13"/>
  <c r="K33" i="13"/>
  <c r="J33" i="13"/>
  <c r="Q43" i="13"/>
  <c r="P43" i="13"/>
  <c r="O43" i="13"/>
  <c r="N43" i="13"/>
  <c r="M43" i="13"/>
  <c r="L43" i="13"/>
  <c r="L42" i="13"/>
  <c r="N42" i="13"/>
  <c r="O42" i="13"/>
  <c r="P42" i="13"/>
  <c r="Q42" i="13"/>
  <c r="L41" i="13"/>
  <c r="N41" i="13"/>
  <c r="O41" i="13"/>
  <c r="P41" i="13"/>
  <c r="Q41" i="13"/>
  <c r="Q40" i="13"/>
  <c r="P40" i="13"/>
  <c r="O40" i="13"/>
  <c r="N40" i="13"/>
  <c r="M40" i="13"/>
  <c r="L40" i="13"/>
  <c r="K41" i="13" l="1"/>
  <c r="J42" i="13"/>
  <c r="K42" i="13"/>
  <c r="J41" i="13"/>
  <c r="M36" i="13"/>
  <c r="N36" i="13"/>
  <c r="O36" i="13"/>
  <c r="P36" i="13"/>
  <c r="Q36" i="13"/>
  <c r="M37" i="13"/>
  <c r="N37" i="13"/>
  <c r="O37" i="13"/>
  <c r="P37" i="13"/>
  <c r="Q37" i="13"/>
  <c r="L38" i="13"/>
  <c r="M38" i="13"/>
  <c r="N38" i="13"/>
  <c r="O38" i="13"/>
  <c r="P38" i="13"/>
  <c r="Q38" i="13"/>
  <c r="L39" i="13"/>
  <c r="M39" i="13"/>
  <c r="N39" i="13"/>
  <c r="O39" i="13"/>
  <c r="P39" i="13"/>
  <c r="Q39" i="13"/>
  <c r="M34" i="13"/>
  <c r="N34" i="13"/>
  <c r="O34" i="13"/>
  <c r="P34" i="13"/>
  <c r="Q34" i="13"/>
  <c r="M35" i="13"/>
  <c r="N35" i="13"/>
  <c r="O35" i="13"/>
  <c r="P35" i="13"/>
  <c r="Q35" i="13"/>
  <c r="L23" i="13"/>
  <c r="M23" i="13"/>
  <c r="N23" i="13"/>
  <c r="O23" i="13"/>
  <c r="P23" i="13"/>
  <c r="Q23" i="13"/>
  <c r="L27" i="13"/>
  <c r="M27" i="13"/>
  <c r="N27" i="13"/>
  <c r="O27" i="13"/>
  <c r="P27" i="13"/>
  <c r="Q27" i="13"/>
  <c r="L31" i="13"/>
  <c r="M31" i="13"/>
  <c r="N31" i="13"/>
  <c r="O31" i="13"/>
  <c r="P31" i="13"/>
  <c r="Q31" i="13"/>
  <c r="L18" i="13"/>
  <c r="M18" i="13"/>
  <c r="N18" i="13"/>
  <c r="O18" i="13"/>
  <c r="P18" i="13"/>
  <c r="Q18" i="13"/>
  <c r="L22" i="13"/>
  <c r="M22" i="13"/>
  <c r="N22" i="13"/>
  <c r="O22" i="13"/>
  <c r="P22" i="13"/>
  <c r="Q22" i="13"/>
  <c r="L26" i="13"/>
  <c r="M26" i="13"/>
  <c r="N26" i="13"/>
  <c r="O26" i="13"/>
  <c r="P26" i="13"/>
  <c r="Q26" i="13"/>
  <c r="L30" i="13"/>
  <c r="M30" i="13"/>
  <c r="N30" i="13"/>
  <c r="O30" i="13"/>
  <c r="P30" i="13"/>
  <c r="Q30" i="13"/>
  <c r="L11" i="13"/>
  <c r="M11" i="13"/>
  <c r="N11" i="13"/>
  <c r="O11" i="13"/>
  <c r="P11" i="13"/>
  <c r="Q11" i="13"/>
  <c r="L15" i="13"/>
  <c r="M15" i="13"/>
  <c r="N15" i="13"/>
  <c r="O15" i="13"/>
  <c r="P15" i="13"/>
  <c r="Q15" i="13"/>
  <c r="L19" i="13"/>
  <c r="M19" i="13"/>
  <c r="N19" i="13"/>
  <c r="O19" i="13"/>
  <c r="P19" i="13"/>
  <c r="Q19" i="13"/>
  <c r="L17" i="13"/>
  <c r="M17" i="13"/>
  <c r="N17" i="13"/>
  <c r="O17" i="13"/>
  <c r="P17" i="13"/>
  <c r="Q17" i="13"/>
  <c r="L21" i="13"/>
  <c r="M21" i="13"/>
  <c r="N21" i="13"/>
  <c r="O21" i="13"/>
  <c r="P21" i="13"/>
  <c r="Q21" i="13"/>
  <c r="L25" i="13"/>
  <c r="M25" i="13"/>
  <c r="N25" i="13"/>
  <c r="O25" i="13"/>
  <c r="P25" i="13"/>
  <c r="Q25" i="13"/>
  <c r="L29" i="13"/>
  <c r="M29" i="13"/>
  <c r="N29" i="13"/>
  <c r="O29" i="13"/>
  <c r="P29" i="13"/>
  <c r="Q29" i="13"/>
  <c r="L10" i="13"/>
  <c r="M10" i="13"/>
  <c r="N10" i="13"/>
  <c r="O10" i="13"/>
  <c r="P10" i="13"/>
  <c r="Q10" i="13"/>
  <c r="L14" i="13"/>
  <c r="M14" i="13"/>
  <c r="N14" i="13"/>
  <c r="O14" i="13"/>
  <c r="P14" i="13"/>
  <c r="Q14" i="13"/>
  <c r="L12" i="13"/>
  <c r="M12" i="13"/>
  <c r="N12" i="13"/>
  <c r="O12" i="13"/>
  <c r="P12" i="13"/>
  <c r="Q12" i="13"/>
  <c r="L16" i="13"/>
  <c r="M16" i="13"/>
  <c r="N16" i="13"/>
  <c r="O16" i="13"/>
  <c r="P16" i="13"/>
  <c r="Q16" i="13"/>
  <c r="L20" i="13"/>
  <c r="M20" i="13"/>
  <c r="N20" i="13"/>
  <c r="O20" i="13"/>
  <c r="P20" i="13"/>
  <c r="Q20" i="13"/>
  <c r="L24" i="13"/>
  <c r="M24" i="13"/>
  <c r="N24" i="13"/>
  <c r="O24" i="13"/>
  <c r="P24" i="13"/>
  <c r="Q24" i="13"/>
  <c r="L28" i="13"/>
  <c r="M28" i="13"/>
  <c r="N28" i="13"/>
  <c r="O28" i="13"/>
  <c r="P28" i="13"/>
  <c r="Q28" i="13"/>
  <c r="L9" i="13"/>
  <c r="M9" i="13"/>
  <c r="N9" i="13"/>
  <c r="O9" i="13"/>
  <c r="P9" i="13"/>
  <c r="Q9" i="13"/>
  <c r="L13" i="13"/>
  <c r="M13" i="13"/>
  <c r="N13" i="13"/>
  <c r="O13" i="13"/>
  <c r="P13" i="13"/>
  <c r="Q13" i="13"/>
  <c r="Q8" i="13"/>
  <c r="P8" i="13"/>
  <c r="O8" i="13"/>
  <c r="N8" i="13"/>
  <c r="M8" i="13"/>
  <c r="L8" i="13"/>
  <c r="K43" i="13"/>
  <c r="J43" i="13"/>
  <c r="K40" i="13"/>
  <c r="J40" i="13"/>
  <c r="F9" i="13"/>
  <c r="F11" i="13" s="1"/>
  <c r="F13" i="13" s="1"/>
  <c r="F15" i="13" s="1"/>
  <c r="F17" i="13" s="1"/>
  <c r="F19" i="13" s="1"/>
  <c r="F21" i="13" s="1"/>
  <c r="F23" i="13" s="1"/>
  <c r="F25" i="13" s="1"/>
  <c r="F27" i="13" s="1"/>
  <c r="F29" i="13" s="1"/>
  <c r="F31" i="13" s="1"/>
  <c r="F33" i="13" s="1"/>
  <c r="F35" i="13" s="1"/>
  <c r="F37" i="13" s="1"/>
  <c r="F39" i="13" s="1"/>
  <c r="F8" i="13"/>
  <c r="F10" i="13" s="1"/>
  <c r="F12" i="13" s="1"/>
  <c r="F14" i="13" s="1"/>
  <c r="F16" i="13" s="1"/>
  <c r="F18" i="13" s="1"/>
  <c r="F20" i="13" s="1"/>
  <c r="F22" i="13" s="1"/>
  <c r="F24" i="13" s="1"/>
  <c r="F26" i="13" s="1"/>
  <c r="F28" i="13" s="1"/>
  <c r="F30" i="13" s="1"/>
  <c r="F32" i="13" s="1"/>
  <c r="F34" i="13" s="1"/>
  <c r="F36" i="13" s="1"/>
  <c r="F38" i="13" s="1"/>
  <c r="F40" i="13" s="1"/>
  <c r="F41" i="13" s="1"/>
  <c r="F42" i="13" s="1"/>
  <c r="F43" i="13" s="1"/>
  <c r="L9" i="12"/>
  <c r="M9" i="12"/>
  <c r="N9" i="12"/>
  <c r="O9" i="12"/>
  <c r="P9" i="12"/>
  <c r="Q9" i="12"/>
  <c r="L10" i="12"/>
  <c r="M10" i="12"/>
  <c r="N10" i="12"/>
  <c r="O10" i="12"/>
  <c r="P10" i="12"/>
  <c r="Q10" i="12"/>
  <c r="L11" i="12"/>
  <c r="M11" i="12"/>
  <c r="N11" i="12"/>
  <c r="O11" i="12"/>
  <c r="P11" i="12"/>
  <c r="Q11" i="12"/>
  <c r="L13" i="12"/>
  <c r="M13" i="12"/>
  <c r="N13" i="12"/>
  <c r="O13" i="12"/>
  <c r="P13" i="12"/>
  <c r="Q13" i="12"/>
  <c r="L14" i="12"/>
  <c r="M14" i="12"/>
  <c r="N14" i="12"/>
  <c r="O14" i="12"/>
  <c r="P14" i="12"/>
  <c r="Q14" i="12"/>
  <c r="L15" i="12"/>
  <c r="M15" i="12"/>
  <c r="N15" i="12"/>
  <c r="O15" i="12"/>
  <c r="P15" i="12"/>
  <c r="Q15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L19" i="12"/>
  <c r="M19" i="12"/>
  <c r="N19" i="12"/>
  <c r="O19" i="12"/>
  <c r="P19" i="12"/>
  <c r="Q19" i="12"/>
  <c r="L21" i="12"/>
  <c r="M21" i="12"/>
  <c r="N21" i="12"/>
  <c r="O21" i="12"/>
  <c r="P21" i="12"/>
  <c r="Q21" i="12"/>
  <c r="L22" i="12"/>
  <c r="M22" i="12"/>
  <c r="N22" i="12"/>
  <c r="O22" i="12"/>
  <c r="P22" i="12"/>
  <c r="Q22" i="12"/>
  <c r="L23" i="12"/>
  <c r="M23" i="12"/>
  <c r="N23" i="12"/>
  <c r="O23" i="12"/>
  <c r="P23" i="12"/>
  <c r="Q23" i="12"/>
  <c r="L25" i="12"/>
  <c r="M25" i="12"/>
  <c r="N25" i="12"/>
  <c r="O25" i="12"/>
  <c r="P25" i="12"/>
  <c r="Q25" i="12"/>
  <c r="L26" i="12"/>
  <c r="M26" i="12"/>
  <c r="N26" i="12"/>
  <c r="O26" i="12"/>
  <c r="P26" i="12"/>
  <c r="Q26" i="12"/>
  <c r="L27" i="12"/>
  <c r="M27" i="12"/>
  <c r="N27" i="12"/>
  <c r="O27" i="12"/>
  <c r="P27" i="12"/>
  <c r="Q27" i="12"/>
  <c r="L29" i="12"/>
  <c r="M29" i="12"/>
  <c r="N29" i="12"/>
  <c r="O29" i="12"/>
  <c r="P29" i="12"/>
  <c r="Q29" i="12"/>
  <c r="L30" i="12"/>
  <c r="M30" i="12"/>
  <c r="N30" i="12"/>
  <c r="O30" i="12"/>
  <c r="P30" i="12"/>
  <c r="Q30" i="12"/>
  <c r="L31" i="12"/>
  <c r="M31" i="12"/>
  <c r="N31" i="12"/>
  <c r="O31" i="12"/>
  <c r="P31" i="12"/>
  <c r="Q31" i="12"/>
  <c r="L32" i="12"/>
  <c r="M32" i="12"/>
  <c r="N32" i="12"/>
  <c r="O32" i="12"/>
  <c r="P32" i="12"/>
  <c r="Q32" i="12"/>
  <c r="L33" i="12"/>
  <c r="M33" i="12"/>
  <c r="N33" i="12"/>
  <c r="O33" i="12"/>
  <c r="P33" i="12"/>
  <c r="Q33" i="12"/>
  <c r="L12" i="12"/>
  <c r="M12" i="12"/>
  <c r="N12" i="12"/>
  <c r="O12" i="12"/>
  <c r="P12" i="12"/>
  <c r="Q12" i="12"/>
  <c r="L16" i="12"/>
  <c r="M16" i="12"/>
  <c r="N16" i="12"/>
  <c r="O16" i="12"/>
  <c r="P16" i="12"/>
  <c r="Q16" i="12"/>
  <c r="L20" i="12"/>
  <c r="M20" i="12"/>
  <c r="N20" i="12"/>
  <c r="O20" i="12"/>
  <c r="P20" i="12"/>
  <c r="Q20" i="12"/>
  <c r="L24" i="12"/>
  <c r="M24" i="12"/>
  <c r="N24" i="12"/>
  <c r="O24" i="12"/>
  <c r="P24" i="12"/>
  <c r="Q24" i="12"/>
  <c r="L28" i="12"/>
  <c r="M28" i="12"/>
  <c r="N28" i="12"/>
  <c r="O28" i="12"/>
  <c r="P28" i="12"/>
  <c r="Q28" i="12"/>
  <c r="Q8" i="12"/>
  <c r="O8" i="12"/>
  <c r="M8" i="12"/>
  <c r="P8" i="12"/>
  <c r="N8" i="12"/>
  <c r="L8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F9" i="12"/>
  <c r="F11" i="12" s="1"/>
  <c r="F13" i="12" s="1"/>
  <c r="F15" i="12" s="1"/>
  <c r="F17" i="12" s="1"/>
  <c r="F19" i="12" s="1"/>
  <c r="F21" i="12" s="1"/>
  <c r="F23" i="12" s="1"/>
  <c r="F25" i="12" s="1"/>
  <c r="F27" i="12" s="1"/>
  <c r="F29" i="12" s="1"/>
  <c r="F31" i="12" s="1"/>
  <c r="F33" i="12" s="1"/>
  <c r="F35" i="12" s="1"/>
  <c r="F37" i="12" s="1"/>
  <c r="F39" i="12" s="1"/>
  <c r="F8" i="12"/>
  <c r="F10" i="12" s="1"/>
  <c r="F12" i="12" s="1"/>
  <c r="F14" i="12" s="1"/>
  <c r="F16" i="12" s="1"/>
  <c r="F18" i="12" s="1"/>
  <c r="F20" i="12" s="1"/>
  <c r="F22" i="12" s="1"/>
  <c r="F24" i="12" s="1"/>
  <c r="F26" i="12" s="1"/>
  <c r="F28" i="12" s="1"/>
  <c r="F30" i="12" s="1"/>
  <c r="F32" i="12" s="1"/>
  <c r="F34" i="12" s="1"/>
  <c r="F36" i="12" s="1"/>
  <c r="F38" i="12" s="1"/>
  <c r="F40" i="12" s="1"/>
  <c r="F41" i="12" s="1"/>
  <c r="F42" i="12" s="1"/>
  <c r="F43" i="12" s="1"/>
  <c r="J35" i="13" l="1"/>
  <c r="K37" i="13"/>
  <c r="J39" i="13"/>
  <c r="K63" i="3" s="1"/>
  <c r="K36" i="13"/>
  <c r="J37" i="13"/>
  <c r="K39" i="13"/>
  <c r="J38" i="13"/>
  <c r="J36" i="13"/>
  <c r="K38" i="13"/>
  <c r="J31" i="13"/>
  <c r="K35" i="13"/>
  <c r="J34" i="13"/>
  <c r="K34" i="13"/>
  <c r="AG51" i="3"/>
  <c r="AY48" i="3"/>
  <c r="AG45" i="3"/>
  <c r="AG59" i="3"/>
  <c r="J11" i="13"/>
  <c r="J26" i="13"/>
  <c r="J18" i="13"/>
  <c r="K19" i="13"/>
  <c r="K14" i="13"/>
  <c r="J10" i="13"/>
  <c r="J17" i="13"/>
  <c r="K30" i="13"/>
  <c r="K22" i="13"/>
  <c r="K18" i="13"/>
  <c r="K31" i="13"/>
  <c r="K23" i="13"/>
  <c r="K15" i="13"/>
  <c r="J14" i="13"/>
  <c r="J19" i="13"/>
  <c r="K11" i="13"/>
  <c r="J30" i="13"/>
  <c r="J23" i="13"/>
  <c r="K27" i="13"/>
  <c r="J27" i="13"/>
  <c r="K10" i="13"/>
  <c r="K26" i="13"/>
  <c r="J15" i="13"/>
  <c r="K9" i="13"/>
  <c r="J29" i="13"/>
  <c r="K21" i="13"/>
  <c r="J22" i="13"/>
  <c r="J21" i="13"/>
  <c r="J13" i="13"/>
  <c r="J9" i="13"/>
  <c r="K25" i="13"/>
  <c r="K17" i="13"/>
  <c r="J25" i="13"/>
  <c r="K24" i="13"/>
  <c r="K13" i="13"/>
  <c r="K29" i="13"/>
  <c r="J24" i="13"/>
  <c r="K16" i="13"/>
  <c r="J8" i="13"/>
  <c r="K28" i="13"/>
  <c r="K12" i="13"/>
  <c r="J28" i="13"/>
  <c r="J20" i="13"/>
  <c r="J16" i="13"/>
  <c r="J12" i="13"/>
  <c r="K20" i="13"/>
  <c r="K8" i="13"/>
  <c r="J33" i="12"/>
  <c r="K27" i="12"/>
  <c r="K23" i="12"/>
  <c r="J19" i="12"/>
  <c r="J11" i="12"/>
  <c r="K10" i="12"/>
  <c r="K31" i="12"/>
  <c r="K15" i="12"/>
  <c r="J27" i="12"/>
  <c r="K11" i="12"/>
  <c r="K19" i="12"/>
  <c r="K33" i="12"/>
  <c r="K32" i="12"/>
  <c r="J32" i="12"/>
  <c r="J30" i="12"/>
  <c r="J14" i="12"/>
  <c r="J23" i="12"/>
  <c r="K26" i="12"/>
  <c r="J26" i="12"/>
  <c r="J18" i="12"/>
  <c r="J10" i="12"/>
  <c r="J15" i="12"/>
  <c r="J31" i="12"/>
  <c r="K39" i="9" s="1"/>
  <c r="K30" i="12"/>
  <c r="J22" i="12"/>
  <c r="K18" i="12"/>
  <c r="K14" i="12"/>
  <c r="K22" i="12"/>
  <c r="K29" i="12"/>
  <c r="K21" i="12"/>
  <c r="K13" i="12"/>
  <c r="K28" i="12"/>
  <c r="K20" i="12"/>
  <c r="J29" i="12"/>
  <c r="J21" i="12"/>
  <c r="J13" i="12"/>
  <c r="J28" i="12"/>
  <c r="J20" i="12"/>
  <c r="K25" i="12"/>
  <c r="K17" i="12"/>
  <c r="K9" i="12"/>
  <c r="K24" i="12"/>
  <c r="J25" i="12"/>
  <c r="J17" i="12"/>
  <c r="J9" i="12"/>
  <c r="K20" i="9" s="1"/>
  <c r="J24" i="12"/>
  <c r="J16" i="12"/>
  <c r="K12" i="12"/>
  <c r="K8" i="12"/>
  <c r="J12" i="12"/>
  <c r="K16" i="12"/>
  <c r="J8" i="12"/>
  <c r="S35" i="12"/>
  <c r="S39" i="12"/>
  <c r="S41" i="12"/>
  <c r="I42" i="12" s="1"/>
  <c r="R40" i="12"/>
  <c r="H43" i="12" s="1"/>
  <c r="R37" i="12"/>
  <c r="I40" i="12" s="1"/>
  <c r="R41" i="12"/>
  <c r="I43" i="12" s="1"/>
  <c r="R34" i="12"/>
  <c r="I38" i="12" s="1"/>
  <c r="S36" i="12"/>
  <c r="R39" i="12"/>
  <c r="H41" i="12" s="1"/>
  <c r="R42" i="12"/>
  <c r="S34" i="12"/>
  <c r="S37" i="12"/>
  <c r="R35" i="12"/>
  <c r="I39" i="12" s="1"/>
  <c r="R36" i="12"/>
  <c r="H40" i="12" s="1"/>
  <c r="R38" i="12"/>
  <c r="I41" i="12" s="1"/>
  <c r="S40" i="12"/>
  <c r="H42" i="12" s="1"/>
  <c r="S43" i="12"/>
  <c r="S38" i="12"/>
  <c r="S42" i="12"/>
  <c r="R43" i="12"/>
  <c r="K45" i="3" l="1"/>
  <c r="K57" i="3"/>
  <c r="K51" i="3"/>
  <c r="AE14" i="3"/>
  <c r="AE32" i="3"/>
  <c r="AE26" i="3"/>
  <c r="K20" i="3"/>
  <c r="K30" i="3"/>
  <c r="K28" i="3"/>
  <c r="K18" i="3"/>
  <c r="AE20" i="3"/>
  <c r="K29" i="3"/>
  <c r="K39" i="3"/>
  <c r="K38" i="3"/>
  <c r="K14" i="3"/>
  <c r="K17" i="3"/>
  <c r="K24" i="3"/>
  <c r="K21" i="3"/>
  <c r="K35" i="3"/>
  <c r="K36" i="3"/>
  <c r="K22" i="3"/>
  <c r="K15" i="3"/>
  <c r="K25" i="3"/>
  <c r="K37" i="3"/>
  <c r="K27" i="3"/>
  <c r="K31" i="3"/>
  <c r="K16" i="3"/>
  <c r="K23" i="3"/>
  <c r="K32" i="3"/>
  <c r="K34" i="3"/>
  <c r="K13" i="3"/>
  <c r="S16" i="13"/>
  <c r="R16" i="13"/>
  <c r="K24" i="9"/>
  <c r="K21" i="9"/>
  <c r="AE20" i="9"/>
  <c r="K34" i="9"/>
  <c r="K22" i="9"/>
  <c r="K37" i="9"/>
  <c r="K38" i="9"/>
  <c r="K28" i="9"/>
  <c r="K29" i="9"/>
  <c r="K17" i="9"/>
  <c r="K23" i="9"/>
  <c r="K31" i="9"/>
  <c r="K15" i="9"/>
  <c r="K32" i="9"/>
  <c r="K36" i="9"/>
  <c r="K14" i="9"/>
  <c r="K16" i="9"/>
  <c r="K25" i="9"/>
  <c r="K35" i="9"/>
  <c r="AE14" i="9"/>
  <c r="K18" i="9"/>
  <c r="K30" i="9"/>
  <c r="K27" i="9"/>
  <c r="K13" i="9"/>
  <c r="E7" i="11" l="1"/>
  <c r="E6" i="11"/>
  <c r="E5" i="11"/>
  <c r="E4" i="11"/>
  <c r="E3" i="11"/>
  <c r="C54" i="11"/>
  <c r="D54" i="11"/>
  <c r="E54" i="11"/>
  <c r="F54" i="11"/>
  <c r="G54" i="11"/>
  <c r="H54" i="11"/>
  <c r="I54" i="11"/>
  <c r="J54" i="11"/>
  <c r="C56" i="11"/>
  <c r="D56" i="11"/>
  <c r="E56" i="11"/>
  <c r="F56" i="11"/>
  <c r="G56" i="11"/>
  <c r="H56" i="11"/>
  <c r="I56" i="11"/>
  <c r="J56" i="11"/>
  <c r="C57" i="11"/>
  <c r="D57" i="11"/>
  <c r="E57" i="11"/>
  <c r="F57" i="11"/>
  <c r="G57" i="11"/>
  <c r="H57" i="11"/>
  <c r="I57" i="11"/>
  <c r="J57" i="11"/>
  <c r="C58" i="11"/>
  <c r="D58" i="11"/>
  <c r="E58" i="11"/>
  <c r="F58" i="11"/>
  <c r="G58" i="11"/>
  <c r="H58" i="11"/>
  <c r="I58" i="11"/>
  <c r="J58" i="11"/>
  <c r="C59" i="11"/>
  <c r="D59" i="11"/>
  <c r="E59" i="11"/>
  <c r="F59" i="11"/>
  <c r="G59" i="11"/>
  <c r="H59" i="11"/>
  <c r="I59" i="11"/>
  <c r="J59" i="11"/>
  <c r="C60" i="11"/>
  <c r="D60" i="11"/>
  <c r="E60" i="11"/>
  <c r="F60" i="11"/>
  <c r="G60" i="11"/>
  <c r="H60" i="11"/>
  <c r="I60" i="11"/>
  <c r="J60" i="11"/>
  <c r="C61" i="11"/>
  <c r="D61" i="11"/>
  <c r="E61" i="11"/>
  <c r="F61" i="11"/>
  <c r="G61" i="11"/>
  <c r="H61" i="11"/>
  <c r="I61" i="11"/>
  <c r="J61" i="11"/>
  <c r="C62" i="11"/>
  <c r="D62" i="11"/>
  <c r="E62" i="11"/>
  <c r="F62" i="11"/>
  <c r="G62" i="11"/>
  <c r="H62" i="11"/>
  <c r="I62" i="11"/>
  <c r="J62" i="11"/>
  <c r="C63" i="11"/>
  <c r="D63" i="11"/>
  <c r="E63" i="11"/>
  <c r="F63" i="11"/>
  <c r="G63" i="11"/>
  <c r="H63" i="11"/>
  <c r="I63" i="11"/>
  <c r="J63" i="11"/>
  <c r="C64" i="11"/>
  <c r="D64" i="11"/>
  <c r="E64" i="11"/>
  <c r="F64" i="11"/>
  <c r="G64" i="11"/>
  <c r="H64" i="11"/>
  <c r="I64" i="11"/>
  <c r="J64" i="11"/>
  <c r="C65" i="11"/>
  <c r="D65" i="11"/>
  <c r="E65" i="11"/>
  <c r="F65" i="11"/>
  <c r="G65" i="11"/>
  <c r="H65" i="11"/>
  <c r="I65" i="11"/>
  <c r="J65" i="11"/>
  <c r="C66" i="11"/>
  <c r="D66" i="11"/>
  <c r="E66" i="11"/>
  <c r="F66" i="11"/>
  <c r="G66" i="11"/>
  <c r="H66" i="11"/>
  <c r="I66" i="11"/>
  <c r="J66" i="11"/>
  <c r="C67" i="11"/>
  <c r="D67" i="11"/>
  <c r="E67" i="11"/>
  <c r="F67" i="11"/>
  <c r="G67" i="11"/>
  <c r="H67" i="11"/>
  <c r="I67" i="11"/>
  <c r="J67" i="11"/>
  <c r="C68" i="11"/>
  <c r="D68" i="11"/>
  <c r="E68" i="11"/>
  <c r="F68" i="11"/>
  <c r="G68" i="11"/>
  <c r="H68" i="11"/>
  <c r="I68" i="11"/>
  <c r="J68" i="11"/>
  <c r="C69" i="11"/>
  <c r="D69" i="11"/>
  <c r="E69" i="11"/>
  <c r="F69" i="11"/>
  <c r="G69" i="11"/>
  <c r="H69" i="11"/>
  <c r="I69" i="11"/>
  <c r="J69" i="11"/>
  <c r="C70" i="11"/>
  <c r="D70" i="11"/>
  <c r="E70" i="11"/>
  <c r="F70" i="11"/>
  <c r="G70" i="11"/>
  <c r="H70" i="11"/>
  <c r="I70" i="11"/>
  <c r="J70" i="11"/>
  <c r="C71" i="11"/>
  <c r="D71" i="11"/>
  <c r="E71" i="11"/>
  <c r="F71" i="11"/>
  <c r="G71" i="11"/>
  <c r="H71" i="11"/>
  <c r="I71" i="11"/>
  <c r="J71" i="11"/>
  <c r="C72" i="11"/>
  <c r="D72" i="11"/>
  <c r="E72" i="11"/>
  <c r="F72" i="11"/>
  <c r="G72" i="11"/>
  <c r="H72" i="11"/>
  <c r="I72" i="11"/>
  <c r="J72" i="11"/>
  <c r="C73" i="11"/>
  <c r="D73" i="11"/>
  <c r="E73" i="11"/>
  <c r="F73" i="11"/>
  <c r="G73" i="11"/>
  <c r="H73" i="11"/>
  <c r="I73" i="11"/>
  <c r="J73" i="11"/>
  <c r="C74" i="11"/>
  <c r="D74" i="11"/>
  <c r="E74" i="11"/>
  <c r="F74" i="11"/>
  <c r="G74" i="11"/>
  <c r="H74" i="11"/>
  <c r="I74" i="11"/>
  <c r="J74" i="11"/>
  <c r="C75" i="11"/>
  <c r="D75" i="11"/>
  <c r="E75" i="11"/>
  <c r="F75" i="11"/>
  <c r="G75" i="11"/>
  <c r="H75" i="11"/>
  <c r="I75" i="11"/>
  <c r="J75" i="11"/>
  <c r="C76" i="11"/>
  <c r="D76" i="11"/>
  <c r="E76" i="11"/>
  <c r="F76" i="11"/>
  <c r="G76" i="11"/>
  <c r="H76" i="11"/>
  <c r="I76" i="11"/>
  <c r="J76" i="11"/>
  <c r="C77" i="11"/>
  <c r="D77" i="11"/>
  <c r="E77" i="11"/>
  <c r="F77" i="11"/>
  <c r="G77" i="11"/>
  <c r="H77" i="11"/>
  <c r="I77" i="11"/>
  <c r="J77" i="11"/>
  <c r="C78" i="11"/>
  <c r="D78" i="11"/>
  <c r="E78" i="11"/>
  <c r="F78" i="11"/>
  <c r="G78" i="11"/>
  <c r="H78" i="11"/>
  <c r="I78" i="11"/>
  <c r="J78" i="11"/>
  <c r="C79" i="11"/>
  <c r="D79" i="11"/>
  <c r="E79" i="11"/>
  <c r="F79" i="11"/>
  <c r="G79" i="11"/>
  <c r="H79" i="11"/>
  <c r="I79" i="11"/>
  <c r="J79" i="11"/>
  <c r="C80" i="11"/>
  <c r="D80" i="11"/>
  <c r="E80" i="11"/>
  <c r="F80" i="11"/>
  <c r="G80" i="11"/>
  <c r="H80" i="11"/>
  <c r="I80" i="11"/>
  <c r="J80" i="11"/>
  <c r="C81" i="11"/>
  <c r="D81" i="11"/>
  <c r="E81" i="11"/>
  <c r="F81" i="11"/>
  <c r="G81" i="11"/>
  <c r="H81" i="11"/>
  <c r="I81" i="11"/>
  <c r="J81" i="11"/>
  <c r="D55" i="11"/>
  <c r="E55" i="11"/>
  <c r="F55" i="11"/>
  <c r="G55" i="11"/>
  <c r="H55" i="11"/>
  <c r="I55" i="11"/>
  <c r="J55" i="11"/>
  <c r="C55" i="11"/>
  <c r="C38" i="9" l="1"/>
  <c r="C37" i="9"/>
  <c r="C36" i="9"/>
  <c r="C35" i="9"/>
  <c r="C31" i="9"/>
  <c r="C30" i="9"/>
  <c r="C29" i="9"/>
  <c r="C28" i="9"/>
  <c r="G27" i="9"/>
  <c r="C24" i="9"/>
  <c r="C23" i="9"/>
  <c r="C22" i="9"/>
  <c r="C21" i="9"/>
  <c r="C17" i="9"/>
  <c r="I16" i="13" s="1"/>
  <c r="C16" i="9"/>
  <c r="C15" i="9"/>
  <c r="H16" i="13" s="1"/>
  <c r="C14" i="9"/>
  <c r="G13" i="9"/>
  <c r="G6" i="9"/>
  <c r="G5" i="9"/>
  <c r="G1" i="9"/>
  <c r="D5" i="8"/>
  <c r="D4" i="8"/>
  <c r="N2" i="8"/>
  <c r="D2" i="8"/>
  <c r="H18" i="12" l="1"/>
  <c r="S18" i="12" s="1"/>
  <c r="I30" i="12"/>
  <c r="R30" i="12" s="1"/>
  <c r="W19" i="12"/>
  <c r="H14" i="12"/>
  <c r="S14" i="12" s="1"/>
  <c r="I24" i="12"/>
  <c r="S24" i="12" s="1"/>
  <c r="I16" i="12"/>
  <c r="S16" i="12" s="1"/>
  <c r="I8" i="12"/>
  <c r="W11" i="12"/>
  <c r="I25" i="12"/>
  <c r="S25" i="12" s="1"/>
  <c r="I17" i="12"/>
  <c r="S17" i="12" s="1"/>
  <c r="I9" i="12"/>
  <c r="S9" i="12" s="1"/>
  <c r="W16" i="12"/>
  <c r="W20" i="12"/>
  <c r="H26" i="12"/>
  <c r="S26" i="12" s="1"/>
  <c r="I22" i="12"/>
  <c r="R22" i="12" s="1"/>
  <c r="I14" i="12"/>
  <c r="R14" i="12" s="1"/>
  <c r="H27" i="12"/>
  <c r="R27" i="12" s="1"/>
  <c r="I23" i="12"/>
  <c r="S23" i="12" s="1"/>
  <c r="I15" i="12"/>
  <c r="S15" i="12" s="1"/>
  <c r="W25" i="12"/>
  <c r="H24" i="12"/>
  <c r="R24" i="12" s="1"/>
  <c r="I20" i="12"/>
  <c r="S20" i="12" s="1"/>
  <c r="I12" i="12"/>
  <c r="S12" i="12" s="1"/>
  <c r="W10" i="12"/>
  <c r="H19" i="12"/>
  <c r="R19" i="12" s="1"/>
  <c r="I31" i="12"/>
  <c r="S31" i="12" s="1"/>
  <c r="W24" i="12"/>
  <c r="H15" i="12"/>
  <c r="R15" i="12" s="1"/>
  <c r="H20" i="12"/>
  <c r="R20" i="12" s="1"/>
  <c r="H8" i="12"/>
  <c r="W8" i="12"/>
  <c r="H28" i="12"/>
  <c r="R28" i="12" s="1"/>
  <c r="H21" i="12"/>
  <c r="R21" i="12" s="1"/>
  <c r="H9" i="12"/>
  <c r="R9" i="12" s="1"/>
  <c r="W13" i="12"/>
  <c r="H29" i="12"/>
  <c r="R29" i="12" s="1"/>
  <c r="I26" i="12"/>
  <c r="R26" i="12" s="1"/>
  <c r="I18" i="12"/>
  <c r="R18" i="12" s="1"/>
  <c r="I10" i="12"/>
  <c r="R10" i="12" s="1"/>
  <c r="W21" i="12"/>
  <c r="I27" i="12"/>
  <c r="S27" i="12" s="1"/>
  <c r="I19" i="12"/>
  <c r="S19" i="12" s="1"/>
  <c r="I11" i="12"/>
  <c r="S11" i="12" s="1"/>
  <c r="W26" i="12"/>
  <c r="H25" i="12"/>
  <c r="R25" i="12" s="1"/>
  <c r="W15" i="12"/>
  <c r="I21" i="12"/>
  <c r="S21" i="12" s="1"/>
  <c r="I13" i="12"/>
  <c r="S13" i="12" s="1"/>
  <c r="H16" i="12"/>
  <c r="R16" i="12" s="1"/>
  <c r="H12" i="12"/>
  <c r="R12" i="12" s="1"/>
  <c r="I28" i="12"/>
  <c r="S28" i="12" s="1"/>
  <c r="W9" i="12"/>
  <c r="H17" i="12"/>
  <c r="R17" i="12" s="1"/>
  <c r="H13" i="12"/>
  <c r="R13" i="12" s="1"/>
  <c r="I29" i="12"/>
  <c r="S29" i="12" s="1"/>
  <c r="W14" i="12"/>
  <c r="H30" i="12"/>
  <c r="S30" i="12" s="1"/>
  <c r="H10" i="12"/>
  <c r="S10" i="12" s="1"/>
  <c r="W18" i="12"/>
  <c r="H22" i="12"/>
  <c r="S22" i="12" s="1"/>
  <c r="H31" i="12"/>
  <c r="R31" i="12" s="1"/>
  <c r="H11" i="12"/>
  <c r="R11" i="12" s="1"/>
  <c r="W23" i="12"/>
  <c r="H23" i="12"/>
  <c r="R23" i="12" s="1"/>
  <c r="G27" i="3"/>
  <c r="G13" i="3"/>
  <c r="Q2" i="2"/>
  <c r="D5" i="1"/>
  <c r="N2" i="1"/>
  <c r="D4" i="1"/>
  <c r="D2" i="1"/>
  <c r="D29" i="2"/>
  <c r="D30" i="2"/>
  <c r="D31" i="2" s="1"/>
  <c r="D32" i="2" s="1"/>
  <c r="H7" i="2"/>
  <c r="Z16" i="12" l="1"/>
  <c r="Y16" i="12"/>
  <c r="Z23" i="12"/>
  <c r="Y23" i="12"/>
  <c r="Y18" i="12"/>
  <c r="Z18" i="12"/>
  <c r="Z13" i="12"/>
  <c r="Y13" i="12"/>
  <c r="Y8" i="12"/>
  <c r="Z8" i="12"/>
  <c r="Z24" i="12"/>
  <c r="Y24" i="12"/>
  <c r="AB10" i="12"/>
  <c r="AB24" i="12"/>
  <c r="AB20" i="12"/>
  <c r="AB25" i="12"/>
  <c r="AB16" i="12"/>
  <c r="AB9" i="12"/>
  <c r="AB18" i="12"/>
  <c r="AB15" i="12"/>
  <c r="AB21" i="12"/>
  <c r="AB23" i="12"/>
  <c r="AB8" i="12"/>
  <c r="AB13" i="12"/>
  <c r="AB14" i="12"/>
  <c r="AB11" i="12"/>
  <c r="AB19" i="12"/>
  <c r="AB26" i="12"/>
  <c r="R8" i="12"/>
  <c r="Z19" i="12"/>
  <c r="Y19" i="12"/>
  <c r="Z9" i="12"/>
  <c r="Y9" i="12"/>
  <c r="Y26" i="12"/>
  <c r="Z26" i="12"/>
  <c r="Y25" i="12"/>
  <c r="Z25" i="12"/>
  <c r="Y15" i="12"/>
  <c r="Z15" i="12"/>
  <c r="AA15" i="12"/>
  <c r="AA26" i="12"/>
  <c r="AA23" i="12"/>
  <c r="AA14" i="12"/>
  <c r="AA25" i="12"/>
  <c r="AA9" i="12"/>
  <c r="AA8" i="12"/>
  <c r="AA11" i="12"/>
  <c r="AA20" i="12"/>
  <c r="AA16" i="12"/>
  <c r="AD16" i="12" s="1"/>
  <c r="AA10" i="12"/>
  <c r="AA13" i="12"/>
  <c r="AA19" i="12"/>
  <c r="AA24" i="12"/>
  <c r="AA18" i="12"/>
  <c r="AA21" i="12"/>
  <c r="S8" i="12"/>
  <c r="Y14" i="12"/>
  <c r="Z14" i="12"/>
  <c r="Y21" i="12"/>
  <c r="Z21" i="12"/>
  <c r="Z10" i="12"/>
  <c r="Y10" i="12"/>
  <c r="Y11" i="12"/>
  <c r="Z11" i="12"/>
  <c r="Z20" i="12"/>
  <c r="Y20" i="12"/>
  <c r="X9" i="12" l="1"/>
  <c r="AD25" i="12"/>
  <c r="AD21" i="12"/>
  <c r="AD10" i="12"/>
  <c r="AD14" i="12"/>
  <c r="AD15" i="12"/>
  <c r="AD24" i="12"/>
  <c r="AD9" i="12"/>
  <c r="AD18" i="12"/>
  <c r="AD8" i="12"/>
  <c r="AC15" i="12"/>
  <c r="X11" i="12"/>
  <c r="X20" i="12"/>
  <c r="X14" i="12"/>
  <c r="AD13" i="12"/>
  <c r="AC11" i="12"/>
  <c r="X21" i="12"/>
  <c r="X10" i="12"/>
  <c r="AC21" i="12"/>
  <c r="AD26" i="12"/>
  <c r="AC14" i="12"/>
  <c r="AC19" i="12"/>
  <c r="AD19" i="12"/>
  <c r="AD20" i="12"/>
  <c r="AC9" i="12"/>
  <c r="X18" i="12"/>
  <c r="AC16" i="12"/>
  <c r="AC26" i="12"/>
  <c r="X26" i="12"/>
  <c r="X13" i="12"/>
  <c r="AC10" i="12"/>
  <c r="X25" i="12"/>
  <c r="X8" i="12"/>
  <c r="AC13" i="12"/>
  <c r="AC18" i="12"/>
  <c r="X16" i="12"/>
  <c r="AD11" i="12"/>
  <c r="X15" i="12"/>
  <c r="AC25" i="12"/>
  <c r="X19" i="12"/>
  <c r="X24" i="12"/>
  <c r="X23" i="12"/>
  <c r="AC20" i="12"/>
  <c r="AD23" i="12"/>
  <c r="AC24" i="12"/>
  <c r="AC8" i="12"/>
  <c r="AC23" i="12"/>
  <c r="AE9" i="12" l="1"/>
  <c r="AE18" i="12"/>
  <c r="AE10" i="12"/>
  <c r="AE11" i="12"/>
  <c r="AE26" i="12"/>
  <c r="AE21" i="12"/>
  <c r="AE20" i="12"/>
  <c r="AE14" i="12"/>
  <c r="AE13" i="12"/>
  <c r="AE16" i="12"/>
  <c r="AE25" i="12"/>
  <c r="AE23" i="12"/>
  <c r="AE15" i="12"/>
  <c r="AE19" i="12"/>
  <c r="AE24" i="12"/>
  <c r="AE8" i="12"/>
  <c r="G6" i="3"/>
  <c r="AF23" i="12" l="1"/>
  <c r="AF24" i="12"/>
  <c r="AF26" i="12"/>
  <c r="AF21" i="12"/>
  <c r="AF20" i="12"/>
  <c r="AF16" i="12"/>
  <c r="AF10" i="12"/>
  <c r="AF14" i="12"/>
  <c r="AF15" i="12"/>
  <c r="AF13" i="12"/>
  <c r="AF25" i="12"/>
  <c r="AF18" i="12"/>
  <c r="AF19" i="12"/>
  <c r="AF9" i="12"/>
  <c r="AF8" i="12"/>
  <c r="AF11" i="12"/>
  <c r="AH26" i="12" l="1"/>
  <c r="AA38" i="9" s="1"/>
  <c r="AY28" i="9" s="1"/>
  <c r="AH24" i="12"/>
  <c r="AA36" i="9" s="1"/>
  <c r="I32" i="12" s="1"/>
  <c r="S32" i="12" s="1"/>
  <c r="AY19" i="9" s="1"/>
  <c r="AH23" i="12"/>
  <c r="AH25" i="12"/>
  <c r="AA37" i="9" s="1"/>
  <c r="AY24" i="9" s="1"/>
  <c r="AH14" i="12"/>
  <c r="AA22" i="9" s="1"/>
  <c r="H33" i="12" s="1"/>
  <c r="R33" i="12" s="1"/>
  <c r="I37" i="12" s="1"/>
  <c r="AH15" i="12"/>
  <c r="AA23" i="9" s="1"/>
  <c r="AY22" i="9" s="1"/>
  <c r="AH16" i="12"/>
  <c r="AA24" i="9" s="1"/>
  <c r="AY26" i="9" s="1"/>
  <c r="AH13" i="12"/>
  <c r="H39" i="12" s="1"/>
  <c r="AH21" i="12"/>
  <c r="AA31" i="9" s="1"/>
  <c r="AY27" i="9" s="1"/>
  <c r="AH18" i="12"/>
  <c r="AH19" i="12"/>
  <c r="AA29" i="9" s="1"/>
  <c r="I33" i="12" s="1"/>
  <c r="S33" i="12" s="1"/>
  <c r="AY20" i="9" s="1"/>
  <c r="AH20" i="12"/>
  <c r="AA30" i="9" s="1"/>
  <c r="AY23" i="9" s="1"/>
  <c r="AH10" i="12"/>
  <c r="AA16" i="9" s="1"/>
  <c r="AY21" i="9" s="1"/>
  <c r="AH9" i="12"/>
  <c r="AH8" i="12"/>
  <c r="AH11" i="12"/>
  <c r="AA17" i="9" s="1"/>
  <c r="AY25" i="9" s="1"/>
  <c r="H6" i="2"/>
  <c r="H2" i="2"/>
  <c r="F4" i="5"/>
  <c r="G1" i="3"/>
  <c r="J66" i="6"/>
  <c r="J64" i="6"/>
  <c r="J62" i="6"/>
  <c r="J60" i="6"/>
  <c r="J58" i="6"/>
  <c r="J56" i="6"/>
  <c r="J54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J10" i="6"/>
  <c r="P9" i="6"/>
  <c r="P12" i="6" s="1"/>
  <c r="P13" i="6" s="1"/>
  <c r="P14" i="6" s="1"/>
  <c r="P8" i="6"/>
  <c r="O8" i="6"/>
  <c r="O9" i="6" s="1"/>
  <c r="O12" i="6" s="1"/>
  <c r="O13" i="6" s="1"/>
  <c r="O14" i="6" s="1"/>
  <c r="J8" i="6"/>
  <c r="R5" i="3" l="1"/>
  <c r="R5" i="9"/>
  <c r="H4" i="8"/>
  <c r="H4" i="1"/>
  <c r="K6" i="2"/>
  <c r="H35" i="12"/>
  <c r="H37" i="12"/>
  <c r="AA35" i="9"/>
  <c r="AY16" i="9" s="1"/>
  <c r="AY18" i="9"/>
  <c r="AA21" i="9"/>
  <c r="AY14" i="9" s="1"/>
  <c r="H38" i="12"/>
  <c r="AA28" i="9"/>
  <c r="AY15" i="9" s="1"/>
  <c r="H36" i="12"/>
  <c r="AA14" i="9"/>
  <c r="AY13" i="9" s="1"/>
  <c r="H34" i="12"/>
  <c r="AA15" i="9"/>
  <c r="H32" i="12" s="1"/>
  <c r="R32" i="12" s="1"/>
  <c r="P10" i="6"/>
  <c r="I36" i="12" l="1"/>
  <c r="AY17" i="9"/>
  <c r="P11" i="6"/>
  <c r="P15" i="6"/>
  <c r="P16" i="6" s="1"/>
  <c r="G5" i="3" l="1"/>
  <c r="C1" i="5"/>
  <c r="C5" i="5"/>
  <c r="H4" i="5"/>
  <c r="C4" i="5"/>
  <c r="H1" i="5"/>
  <c r="C38" i="3"/>
  <c r="C37" i="3"/>
  <c r="E38" i="3" s="1"/>
  <c r="C36" i="3"/>
  <c r="C35" i="3"/>
  <c r="C31" i="3"/>
  <c r="C30" i="3"/>
  <c r="E31" i="3" s="1"/>
  <c r="C29" i="3"/>
  <c r="C28" i="3"/>
  <c r="C24" i="3"/>
  <c r="C23" i="3"/>
  <c r="E24" i="3" s="1"/>
  <c r="C22" i="3"/>
  <c r="C21" i="3"/>
  <c r="C17" i="3"/>
  <c r="C16" i="3"/>
  <c r="E17" i="3" s="1"/>
  <c r="C15" i="3"/>
  <c r="C14" i="3"/>
  <c r="D36" i="2"/>
  <c r="D37" i="2" s="1"/>
  <c r="D38" i="2" s="1"/>
  <c r="D39" i="2" s="1"/>
  <c r="D40" i="2" s="1"/>
  <c r="D41" i="2" s="1"/>
  <c r="D42" i="2" s="1"/>
  <c r="D35" i="2"/>
  <c r="D17" i="2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E25" i="3" l="1"/>
  <c r="E23" i="3"/>
  <c r="E20" i="3"/>
  <c r="E30" i="3"/>
  <c r="E32" i="3"/>
  <c r="E27" i="3"/>
  <c r="E39" i="3"/>
  <c r="E34" i="3"/>
  <c r="E37" i="3"/>
  <c r="E16" i="3"/>
  <c r="E13" i="3"/>
  <c r="E18" i="3"/>
  <c r="E15" i="3"/>
  <c r="E14" i="3"/>
  <c r="E21" i="3"/>
  <c r="E22" i="3"/>
  <c r="E29" i="3"/>
  <c r="E28" i="3"/>
  <c r="E35" i="3"/>
  <c r="E36" i="3"/>
  <c r="M4" i="8"/>
  <c r="X5" i="9"/>
  <c r="M4" i="1"/>
  <c r="O6" i="2"/>
  <c r="X5" i="3"/>
  <c r="I20" i="13"/>
  <c r="S20" i="13" s="1"/>
  <c r="H24" i="13"/>
  <c r="R24" i="13" s="1"/>
  <c r="W10" i="13"/>
  <c r="I12" i="13"/>
  <c r="S12" i="13" s="1"/>
  <c r="H25" i="2"/>
  <c r="J23" i="2"/>
  <c r="J19" i="2"/>
  <c r="I23" i="13"/>
  <c r="S23" i="13" s="1"/>
  <c r="I15" i="13"/>
  <c r="S15" i="13" s="1"/>
  <c r="H27" i="13"/>
  <c r="R27" i="13" s="1"/>
  <c r="W25" i="13"/>
  <c r="Q24" i="2"/>
  <c r="Q20" i="2"/>
  <c r="O26" i="2"/>
  <c r="I8" i="13"/>
  <c r="S8" i="13" s="1"/>
  <c r="W11" i="13"/>
  <c r="I24" i="13"/>
  <c r="S24" i="13" s="1"/>
  <c r="J25" i="2"/>
  <c r="J21" i="2"/>
  <c r="J17" i="2"/>
  <c r="W16" i="13"/>
  <c r="I25" i="13"/>
  <c r="S25" i="13" s="1"/>
  <c r="I17" i="13"/>
  <c r="S17" i="13" s="1"/>
  <c r="I9" i="13"/>
  <c r="S9" i="13" s="1"/>
  <c r="J22" i="2"/>
  <c r="J18" i="2"/>
  <c r="J26" i="2"/>
  <c r="W21" i="13"/>
  <c r="I26" i="13"/>
  <c r="S26" i="13" s="1"/>
  <c r="I18" i="13"/>
  <c r="S18" i="13" s="1"/>
  <c r="I10" i="13"/>
  <c r="S10" i="13" s="1"/>
  <c r="Q25" i="2"/>
  <c r="Q21" i="2"/>
  <c r="Q17" i="2"/>
  <c r="W26" i="13"/>
  <c r="I27" i="13"/>
  <c r="S27" i="13" s="1"/>
  <c r="I19" i="13"/>
  <c r="S19" i="13" s="1"/>
  <c r="I11" i="13"/>
  <c r="S11" i="13" s="1"/>
  <c r="Q26" i="2"/>
  <c r="Q22" i="2"/>
  <c r="Q18" i="2"/>
  <c r="I22" i="13"/>
  <c r="S22" i="13" s="1"/>
  <c r="I14" i="13"/>
  <c r="S14" i="13" s="1"/>
  <c r="W20" i="13"/>
  <c r="H26" i="13"/>
  <c r="R26" i="13" s="1"/>
  <c r="Q23" i="2"/>
  <c r="Q19" i="2"/>
  <c r="O25" i="2"/>
  <c r="H28" i="13"/>
  <c r="R28" i="13" s="1"/>
  <c r="H20" i="13"/>
  <c r="R20" i="13" s="1"/>
  <c r="H8" i="13"/>
  <c r="R8" i="13" s="1"/>
  <c r="W8" i="13"/>
  <c r="H27" i="2"/>
  <c r="H23" i="2"/>
  <c r="H17" i="2"/>
  <c r="H29" i="13"/>
  <c r="R29" i="13" s="1"/>
  <c r="H21" i="13"/>
  <c r="R21" i="13" s="1"/>
  <c r="W13" i="13"/>
  <c r="H9" i="13"/>
  <c r="R9" i="13" s="1"/>
  <c r="H28" i="2"/>
  <c r="H24" i="2"/>
  <c r="H18" i="2"/>
  <c r="H30" i="13"/>
  <c r="R30" i="13" s="1"/>
  <c r="H22" i="13"/>
  <c r="R22" i="13" s="1"/>
  <c r="W18" i="13"/>
  <c r="H10" i="13"/>
  <c r="R10" i="13" s="1"/>
  <c r="O27" i="2"/>
  <c r="O23" i="2"/>
  <c r="O17" i="2"/>
  <c r="H11" i="13"/>
  <c r="R11" i="13" s="1"/>
  <c r="H31" i="13"/>
  <c r="R31" i="13" s="1"/>
  <c r="H23" i="13"/>
  <c r="R23" i="13" s="1"/>
  <c r="W23" i="13"/>
  <c r="O28" i="2"/>
  <c r="O24" i="2"/>
  <c r="O18" i="2"/>
  <c r="I21" i="13"/>
  <c r="S21" i="13" s="1"/>
  <c r="I13" i="13"/>
  <c r="S13" i="13" s="1"/>
  <c r="H25" i="13"/>
  <c r="R25" i="13" s="1"/>
  <c r="W15" i="13"/>
  <c r="H26" i="2"/>
  <c r="J24" i="2"/>
  <c r="J20" i="2"/>
  <c r="I28" i="13"/>
  <c r="S28" i="13" s="1"/>
  <c r="H12" i="13"/>
  <c r="R12" i="13" s="1"/>
  <c r="W9" i="13"/>
  <c r="H21" i="2"/>
  <c r="H19" i="2"/>
  <c r="J27" i="2"/>
  <c r="I29" i="13"/>
  <c r="S29" i="13" s="1"/>
  <c r="H13" i="13"/>
  <c r="R13" i="13" s="1"/>
  <c r="H17" i="13"/>
  <c r="R17" i="13" s="1"/>
  <c r="W14" i="13"/>
  <c r="H22" i="2"/>
  <c r="H20" i="2"/>
  <c r="J28" i="2"/>
  <c r="I30" i="13"/>
  <c r="S30" i="13" s="1"/>
  <c r="H14" i="13"/>
  <c r="R14" i="13" s="1"/>
  <c r="H18" i="13"/>
  <c r="R18" i="13" s="1"/>
  <c r="W19" i="13"/>
  <c r="Q27" i="2"/>
  <c r="O21" i="2"/>
  <c r="O19" i="2"/>
  <c r="I31" i="13"/>
  <c r="S31" i="13" s="1"/>
  <c r="H15" i="13"/>
  <c r="R15" i="13" s="1"/>
  <c r="H19" i="13"/>
  <c r="R19" i="13" s="1"/>
  <c r="W24" i="13"/>
  <c r="Q28" i="2"/>
  <c r="O22" i="2"/>
  <c r="O20" i="2"/>
  <c r="AA1" i="9"/>
  <c r="AA1" i="3"/>
  <c r="AB24" i="13" l="1"/>
  <c r="AA24" i="13"/>
  <c r="Y24" i="13"/>
  <c r="Z24" i="13"/>
  <c r="X24" i="13"/>
  <c r="AB26" i="13"/>
  <c r="AA26" i="13"/>
  <c r="Y26" i="13"/>
  <c r="Z26" i="13"/>
  <c r="X26" i="13"/>
  <c r="AA25" i="13"/>
  <c r="AB25" i="13"/>
  <c r="Y25" i="13"/>
  <c r="Z25" i="13"/>
  <c r="X25" i="13"/>
  <c r="AA10" i="13"/>
  <c r="AB10" i="13"/>
  <c r="Z10" i="13"/>
  <c r="Y10" i="13"/>
  <c r="X10" i="13"/>
  <c r="AA11" i="13"/>
  <c r="AB11" i="13"/>
  <c r="Z11" i="13"/>
  <c r="Y11" i="13"/>
  <c r="X11" i="13"/>
  <c r="AA9" i="13"/>
  <c r="AB9" i="13"/>
  <c r="Y9" i="13"/>
  <c r="Z9" i="13"/>
  <c r="X9" i="13"/>
  <c r="AA13" i="13"/>
  <c r="AB13" i="13"/>
  <c r="Z13" i="13"/>
  <c r="Y13" i="13"/>
  <c r="X13" i="13"/>
  <c r="AB19" i="13"/>
  <c r="AA19" i="13"/>
  <c r="Z19" i="13"/>
  <c r="Y19" i="13"/>
  <c r="X19" i="13"/>
  <c r="AA15" i="13"/>
  <c r="AB15" i="13"/>
  <c r="Y15" i="13"/>
  <c r="Z15" i="13"/>
  <c r="X15" i="13"/>
  <c r="AB8" i="13"/>
  <c r="AA8" i="13"/>
  <c r="Z8" i="13"/>
  <c r="Y8" i="13"/>
  <c r="X8" i="13"/>
  <c r="AB20" i="13"/>
  <c r="AA20" i="13"/>
  <c r="Z20" i="13"/>
  <c r="Y20" i="13"/>
  <c r="X20" i="13"/>
  <c r="AA21" i="13"/>
  <c r="AB21" i="13"/>
  <c r="Y21" i="13"/>
  <c r="Z21" i="13"/>
  <c r="X21" i="13"/>
  <c r="AB14" i="13"/>
  <c r="AA14" i="13"/>
  <c r="Z14" i="13"/>
  <c r="Y14" i="13"/>
  <c r="X14" i="13"/>
  <c r="AB23" i="13"/>
  <c r="AA23" i="13"/>
  <c r="Y23" i="13"/>
  <c r="Z23" i="13"/>
  <c r="X23" i="13"/>
  <c r="AB18" i="13"/>
  <c r="AA18" i="13"/>
  <c r="Z18" i="13"/>
  <c r="Y18" i="13"/>
  <c r="X18" i="13"/>
  <c r="AA16" i="13"/>
  <c r="AB16" i="13"/>
  <c r="Y16" i="13"/>
  <c r="Z16" i="13"/>
  <c r="X16" i="13"/>
  <c r="AD18" i="13" l="1"/>
  <c r="AC14" i="13"/>
  <c r="AC24" i="13"/>
  <c r="AD16" i="13"/>
  <c r="AC23" i="13"/>
  <c r="AD24" i="13"/>
  <c r="AC19" i="13"/>
  <c r="AC18" i="13"/>
  <c r="AC16" i="13"/>
  <c r="AD15" i="13"/>
  <c r="AD8" i="13"/>
  <c r="AC15" i="13"/>
  <c r="AD13" i="13"/>
  <c r="AD25" i="13"/>
  <c r="AD14" i="13"/>
  <c r="AC8" i="13"/>
  <c r="AD19" i="13"/>
  <c r="AD23" i="13"/>
  <c r="AD21" i="13"/>
  <c r="AD20" i="13"/>
  <c r="AC9" i="13"/>
  <c r="AD11" i="13"/>
  <c r="AC25" i="13"/>
  <c r="AC11" i="13"/>
  <c r="AD10" i="13"/>
  <c r="AC26" i="13"/>
  <c r="AC21" i="13"/>
  <c r="AC20" i="13"/>
  <c r="AC13" i="13"/>
  <c r="AD9" i="13"/>
  <c r="AC10" i="13"/>
  <c r="AD26" i="13"/>
  <c r="AE18" i="13" l="1"/>
  <c r="AE14" i="13"/>
  <c r="AE24" i="13"/>
  <c r="AE16" i="13"/>
  <c r="AE23" i="13"/>
  <c r="AE13" i="13"/>
  <c r="AE21" i="13"/>
  <c r="AE19" i="13"/>
  <c r="AE8" i="13"/>
  <c r="AE15" i="13"/>
  <c r="AE10" i="13"/>
  <c r="AE11" i="13"/>
  <c r="AE9" i="13"/>
  <c r="AE25" i="13"/>
  <c r="AE26" i="13"/>
  <c r="AE20" i="13"/>
  <c r="AF15" i="13" l="1"/>
  <c r="AF20" i="13"/>
  <c r="AF25" i="13"/>
  <c r="AF16" i="13"/>
  <c r="AF13" i="13"/>
  <c r="AF8" i="13"/>
  <c r="AF14" i="13"/>
  <c r="AF10" i="13"/>
  <c r="AF23" i="13"/>
  <c r="AF11" i="13"/>
  <c r="AF9" i="13"/>
  <c r="AF26" i="13"/>
  <c r="AF24" i="13"/>
  <c r="AF18" i="13"/>
  <c r="AF19" i="13"/>
  <c r="AF21" i="13"/>
  <c r="AH23" i="13" l="1"/>
  <c r="AH13" i="13"/>
  <c r="AH8" i="13"/>
  <c r="H36" i="13" s="1"/>
  <c r="AH14" i="13"/>
  <c r="AA22" i="3" s="1"/>
  <c r="AD22" i="3" s="1"/>
  <c r="I33" i="13" s="1"/>
  <c r="AH15" i="13"/>
  <c r="AA23" i="3" s="1"/>
  <c r="AD13" i="3" s="1"/>
  <c r="H32" i="13" s="1"/>
  <c r="AH16" i="13"/>
  <c r="AA24" i="3" s="1"/>
  <c r="AX26" i="3" s="1"/>
  <c r="AH25" i="13"/>
  <c r="AA37" i="3" s="1"/>
  <c r="AD25" i="3" s="1"/>
  <c r="H34" i="13" s="1"/>
  <c r="AH11" i="13"/>
  <c r="AA17" i="3" s="1"/>
  <c r="AX25" i="3" s="1"/>
  <c r="AH24" i="13"/>
  <c r="AA36" i="3" s="1"/>
  <c r="AD31" i="3" s="1"/>
  <c r="H35" i="13" s="1"/>
  <c r="AH26" i="13"/>
  <c r="AA38" i="3" s="1"/>
  <c r="AX28" i="3" s="1"/>
  <c r="AH9" i="13"/>
  <c r="AA15" i="3" s="1"/>
  <c r="AD28" i="3" s="1"/>
  <c r="I34" i="13" s="1"/>
  <c r="AH21" i="13"/>
  <c r="AA31" i="3" s="1"/>
  <c r="AX27" i="3" s="1"/>
  <c r="AH10" i="13"/>
  <c r="AA16" i="3" s="1"/>
  <c r="AD34" i="3" s="1"/>
  <c r="I35" i="13" s="1"/>
  <c r="S35" i="13" s="1"/>
  <c r="AX24" i="3" s="1"/>
  <c r="AH19" i="13"/>
  <c r="AA29" i="3" s="1"/>
  <c r="AD16" i="3" s="1"/>
  <c r="AH20" i="13"/>
  <c r="AA30" i="3" s="1"/>
  <c r="AD19" i="3" s="1"/>
  <c r="H33" i="13" s="1"/>
  <c r="AH18" i="13"/>
  <c r="H38" i="13" s="1"/>
  <c r="H30" i="2"/>
  <c r="S34" i="13" l="1"/>
  <c r="AX23" i="3" s="1"/>
  <c r="AA21" i="3"/>
  <c r="H65" i="3" s="1"/>
  <c r="I39" i="13"/>
  <c r="AA35" i="3"/>
  <c r="H53" i="3" s="1"/>
  <c r="I37" i="13"/>
  <c r="S33" i="13"/>
  <c r="AX22" i="3" s="1"/>
  <c r="R34" i="13"/>
  <c r="I38" i="13" s="1"/>
  <c r="R38" i="13" s="1"/>
  <c r="R35" i="13"/>
  <c r="R36" i="13"/>
  <c r="H40" i="13" s="1"/>
  <c r="H35" i="2"/>
  <c r="H36" i="2"/>
  <c r="AA14" i="3"/>
  <c r="H44" i="3" s="1"/>
  <c r="Q30" i="2"/>
  <c r="O31" i="2"/>
  <c r="Q31" i="2"/>
  <c r="H31" i="2"/>
  <c r="R33" i="13"/>
  <c r="O30" i="2"/>
  <c r="J31" i="2"/>
  <c r="AA28" i="3"/>
  <c r="H56" i="3" s="1"/>
  <c r="J30" i="2"/>
  <c r="I32" i="13"/>
  <c r="R32" i="13" s="1"/>
  <c r="I41" i="13" l="1"/>
  <c r="J38" i="2" s="1"/>
  <c r="AD53" i="3"/>
  <c r="H37" i="13"/>
  <c r="O35" i="2" s="1"/>
  <c r="H50" i="3"/>
  <c r="H62" i="3"/>
  <c r="H39" i="13"/>
  <c r="H59" i="3"/>
  <c r="Q36" i="2"/>
  <c r="AD44" i="3"/>
  <c r="S39" i="13"/>
  <c r="AX20" i="3" s="1"/>
  <c r="S38" i="13"/>
  <c r="AX19" i="3" s="1"/>
  <c r="J36" i="2"/>
  <c r="H37" i="2"/>
  <c r="S41" i="13"/>
  <c r="I42" i="13" s="1"/>
  <c r="R37" i="13"/>
  <c r="I40" i="13" s="1"/>
  <c r="R40" i="13" s="1"/>
  <c r="AU47" i="3" s="1"/>
  <c r="S32" i="13"/>
  <c r="AX21" i="3" s="1"/>
  <c r="H47" i="3"/>
  <c r="I36" i="13"/>
  <c r="R39" i="13" l="1"/>
  <c r="O36" i="2"/>
  <c r="H43" i="13"/>
  <c r="S37" i="13"/>
  <c r="AX18" i="3" s="1"/>
  <c r="Q35" i="2"/>
  <c r="AD61" i="3"/>
  <c r="S40" i="13"/>
  <c r="J37" i="2"/>
  <c r="S36" i="13"/>
  <c r="AX17" i="3" s="1"/>
  <c r="J35" i="2"/>
  <c r="AD47" i="3"/>
  <c r="S42" i="13"/>
  <c r="AX16" i="3" s="1"/>
  <c r="J40" i="2"/>
  <c r="H41" i="2" l="1"/>
  <c r="S43" i="13"/>
  <c r="AX14" i="3" s="1"/>
  <c r="AD50" i="3"/>
  <c r="H41" i="13"/>
  <c r="AD58" i="3"/>
  <c r="H42" i="13"/>
  <c r="H38" i="2" l="1"/>
  <c r="R41" i="13"/>
  <c r="H40" i="2"/>
  <c r="R42" i="13"/>
  <c r="AX15" i="3" s="1"/>
  <c r="AU50" i="3" l="1"/>
  <c r="I43" i="13"/>
  <c r="J41" i="2" l="1"/>
  <c r="R43" i="13"/>
  <c r="AX13" i="3" s="1"/>
</calcChain>
</file>

<file path=xl/sharedStrings.xml><?xml version="1.0" encoding="utf-8"?>
<sst xmlns="http://schemas.openxmlformats.org/spreadsheetml/2006/main" count="1074" uniqueCount="289">
  <si>
    <t>FEUILLE EMARGEMENT</t>
  </si>
  <si>
    <t>N°</t>
  </si>
  <si>
    <t>NOM</t>
  </si>
  <si>
    <t>PRENOM</t>
  </si>
  <si>
    <t>pts</t>
  </si>
  <si>
    <t>tir</t>
  </si>
  <si>
    <t>SIGNATURE JOUEUR1</t>
  </si>
  <si>
    <t>SIGNATURE JOUEUR2</t>
  </si>
  <si>
    <t>T</t>
  </si>
  <si>
    <t>Copier/coller selon LISTE ENGAGES en fonction des équipes confirmées APRES les qualifications</t>
  </si>
  <si>
    <t>ATTENTION : Respecter l'ordre des têtes de séries en fonction des points et classement de la LISTE ENGAGES</t>
  </si>
  <si>
    <t>Ex: Si Sur LISTE ENGAGES, l'équipe 9 absente, la numéro 10 devient la numéro 9 dans EMARG</t>
  </si>
  <si>
    <t>EX: Si toutes les equipes du tableau principal sont confirmées, les équipes issues qualifications sont replacées en fonction de leurs points, en bas de tableau</t>
  </si>
  <si>
    <t>J2</t>
  </si>
  <si>
    <t>HEURE DEBUT</t>
  </si>
  <si>
    <t>DUREE MATCH</t>
  </si>
  <si>
    <t>PLANNING DES RENCONTRES</t>
  </si>
  <si>
    <t>MATCH</t>
  </si>
  <si>
    <t>n°</t>
  </si>
  <si>
    <t>TER.</t>
  </si>
  <si>
    <t>E1</t>
  </si>
  <si>
    <t>./.</t>
  </si>
  <si>
    <t>E2</t>
  </si>
  <si>
    <t>ARB</t>
  </si>
  <si>
    <t>2*21, SD 15</t>
  </si>
  <si>
    <t>JOUR 2</t>
  </si>
  <si>
    <t>AM1</t>
  </si>
  <si>
    <t>AM2</t>
  </si>
  <si>
    <t>BM1</t>
  </si>
  <si>
    <t>BM2</t>
  </si>
  <si>
    <t>CM1</t>
  </si>
  <si>
    <t>CM2</t>
  </si>
  <si>
    <t>DM1</t>
  </si>
  <si>
    <t>DM2</t>
  </si>
  <si>
    <t>AM3</t>
  </si>
  <si>
    <t>AM4</t>
  </si>
  <si>
    <t>BM3</t>
  </si>
  <si>
    <t>BM4</t>
  </si>
  <si>
    <t>CM3</t>
  </si>
  <si>
    <t>CM4</t>
  </si>
  <si>
    <t>DM3</t>
  </si>
  <si>
    <t>DM4</t>
  </si>
  <si>
    <t>AM5</t>
  </si>
  <si>
    <t>AM6</t>
  </si>
  <si>
    <t>BM5</t>
  </si>
  <si>
    <t>BM6</t>
  </si>
  <si>
    <t>CM5</t>
  </si>
  <si>
    <t>CM6</t>
  </si>
  <si>
    <t>DM5</t>
  </si>
  <si>
    <t>DM6</t>
  </si>
  <si>
    <t>FIN</t>
  </si>
  <si>
    <t>1/4 M1</t>
  </si>
  <si>
    <t>1/4 M2</t>
  </si>
  <si>
    <t>1/4 M3</t>
  </si>
  <si>
    <t>1/4 M4</t>
  </si>
  <si>
    <t>DEMI</t>
  </si>
  <si>
    <t>PETITE FINALE</t>
  </si>
  <si>
    <t>FINALE</t>
  </si>
  <si>
    <t>PODIUM</t>
  </si>
  <si>
    <t>TABLEAU PRINCIPAL</t>
  </si>
  <si>
    <t>POULES</t>
  </si>
  <si>
    <t>RESULTATS</t>
  </si>
  <si>
    <t>POULE</t>
  </si>
  <si>
    <t>1-4</t>
  </si>
  <si>
    <t>(1)</t>
  </si>
  <si>
    <t>T1</t>
  </si>
  <si>
    <t>2-3</t>
  </si>
  <si>
    <t>(5)</t>
  </si>
  <si>
    <t>A</t>
  </si>
  <si>
    <t>T8</t>
  </si>
  <si>
    <t>2-4</t>
  </si>
  <si>
    <t>(9)</t>
  </si>
  <si>
    <t>T9</t>
  </si>
  <si>
    <t>1-3</t>
  </si>
  <si>
    <t>(13)</t>
  </si>
  <si>
    <t>2C</t>
  </si>
  <si>
    <t>T16</t>
  </si>
  <si>
    <t>3-4</t>
  </si>
  <si>
    <t>(17)</t>
  </si>
  <si>
    <t>1-2</t>
  </si>
  <si>
    <t>(21)</t>
  </si>
  <si>
    <t>(3)</t>
  </si>
  <si>
    <t>2B</t>
  </si>
  <si>
    <t>T2</t>
  </si>
  <si>
    <t>(7)</t>
  </si>
  <si>
    <t>B</t>
  </si>
  <si>
    <t>T7</t>
  </si>
  <si>
    <t>(11)</t>
  </si>
  <si>
    <t>T10</t>
  </si>
  <si>
    <t>(15)</t>
  </si>
  <si>
    <t>T15</t>
  </si>
  <si>
    <t>(19)</t>
  </si>
  <si>
    <t>2A</t>
  </si>
  <si>
    <t>(23)</t>
  </si>
  <si>
    <t>(2)</t>
  </si>
  <si>
    <t>T3</t>
  </si>
  <si>
    <t>(6)</t>
  </si>
  <si>
    <t>1B</t>
  </si>
  <si>
    <t>C</t>
  </si>
  <si>
    <t>T6</t>
  </si>
  <si>
    <t>(10)</t>
  </si>
  <si>
    <t>T11</t>
  </si>
  <si>
    <t>(14)</t>
  </si>
  <si>
    <t>T14</t>
  </si>
  <si>
    <t>(18)</t>
  </si>
  <si>
    <t>(22)</t>
  </si>
  <si>
    <t>(4)</t>
  </si>
  <si>
    <t>T4</t>
  </si>
  <si>
    <t>(8)</t>
  </si>
  <si>
    <t>D</t>
  </si>
  <si>
    <t>T5</t>
  </si>
  <si>
    <t>(12)</t>
  </si>
  <si>
    <t>T12</t>
  </si>
  <si>
    <t>(16)</t>
  </si>
  <si>
    <t>T13</t>
  </si>
  <si>
    <t>(20)</t>
  </si>
  <si>
    <t>(24)</t>
  </si>
  <si>
    <t>SCORE</t>
  </si>
  <si>
    <t>(25)</t>
  </si>
  <si>
    <t>(26)</t>
  </si>
  <si>
    <t>(27)</t>
  </si>
  <si>
    <t>(28)</t>
  </si>
  <si>
    <t>IDENTITE DU TOURNOI</t>
  </si>
  <si>
    <t>APPELATION TOURNOI</t>
  </si>
  <si>
    <t>LIEU</t>
  </si>
  <si>
    <t>TYPE</t>
  </si>
  <si>
    <t>LISTE EQUIPES ENGAGEES</t>
  </si>
  <si>
    <t>DATE DEBUT</t>
  </si>
  <si>
    <t>DATE FIN</t>
  </si>
  <si>
    <t>GENRE</t>
  </si>
  <si>
    <t>ORGANISATEUR</t>
  </si>
  <si>
    <t>- nom et premon séparés pour chaque joueur ( à défaut, ne mentionez que le nom)</t>
  </si>
  <si>
    <t>- l'ordre décroissant des têtes de séries</t>
  </si>
  <si>
    <t>ANNEE</t>
  </si>
  <si>
    <t>CHAMPIONNAT DE France</t>
  </si>
  <si>
    <t>MASCULIN</t>
  </si>
  <si>
    <t>12h</t>
  </si>
  <si>
    <t>SERIE 1 - 2500</t>
  </si>
  <si>
    <t>FEMININ</t>
  </si>
  <si>
    <t>6h</t>
  </si>
  <si>
    <t>SERIE 1 - 2000</t>
  </si>
  <si>
    <t>MIXTE</t>
  </si>
  <si>
    <t>3h</t>
  </si>
  <si>
    <t>SERIE 1 - 1500</t>
  </si>
  <si>
    <t>1h</t>
  </si>
  <si>
    <t>SERIE 2 - 1000</t>
  </si>
  <si>
    <t>30mn</t>
  </si>
  <si>
    <t>SERIE 2 - 750</t>
  </si>
  <si>
    <t>1,30 h</t>
  </si>
  <si>
    <t>SERIE 2 - 500</t>
  </si>
  <si>
    <t>45mn</t>
  </si>
  <si>
    <t>SERIE 2 - 250</t>
  </si>
  <si>
    <t>22mn</t>
  </si>
  <si>
    <t>SERIE 3 - 150</t>
  </si>
  <si>
    <t>1mn</t>
  </si>
  <si>
    <t>SERIE 3 - 100</t>
  </si>
  <si>
    <t>50mn</t>
  </si>
  <si>
    <t xml:space="preserve">H </t>
  </si>
  <si>
    <t>/</t>
  </si>
  <si>
    <t>;</t>
  </si>
  <si>
    <t>:</t>
  </si>
  <si>
    <t>ORDRE</t>
  </si>
  <si>
    <t>1A</t>
  </si>
  <si>
    <t>1D</t>
  </si>
  <si>
    <t>1C</t>
  </si>
  <si>
    <t>1/4 FINALE</t>
  </si>
  <si>
    <t>1/2 FINALE</t>
  </si>
  <si>
    <t>Set 1</t>
  </si>
  <si>
    <t>Set 2</t>
  </si>
  <si>
    <t>Set 3</t>
  </si>
  <si>
    <t>HEURE</t>
  </si>
  <si>
    <t>TERR</t>
  </si>
  <si>
    <t>ARB.</t>
  </si>
  <si>
    <t>1/4</t>
  </si>
  <si>
    <t>BARRAGES</t>
  </si>
  <si>
    <t>2D</t>
  </si>
  <si>
    <t>3B</t>
  </si>
  <si>
    <t>3C</t>
  </si>
  <si>
    <t>3D</t>
  </si>
  <si>
    <t>3A</t>
  </si>
  <si>
    <t>(B1)</t>
  </si>
  <si>
    <t>(B2)</t>
  </si>
  <si>
    <t>(B3)</t>
  </si>
  <si>
    <t>(B4)</t>
  </si>
  <si>
    <t>PLACE 3/4</t>
  </si>
  <si>
    <t>CLASS. POUL</t>
  </si>
  <si>
    <t>CLASSEMENT FINAL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</si>
  <si>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</si>
  <si>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</si>
  <si>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</si>
  <si>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</si>
  <si>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</si>
  <si>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</si>
  <si>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</si>
  <si>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</si>
  <si>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</si>
  <si>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</si>
  <si>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11 -</t>
  </si>
  <si>
    <t>12 -</t>
  </si>
  <si>
    <t>13 -</t>
  </si>
  <si>
    <t>14 -</t>
  </si>
  <si>
    <t>15 -</t>
  </si>
  <si>
    <t>16 -</t>
  </si>
  <si>
    <t>2*15, SD 11</t>
  </si>
  <si>
    <t>B1</t>
  </si>
  <si>
    <t>B2</t>
  </si>
  <si>
    <t>B3</t>
  </si>
  <si>
    <t>B4</t>
  </si>
  <si>
    <t>PAUSE</t>
  </si>
  <si>
    <t>BARRAGE</t>
  </si>
  <si>
    <t>BARR.</t>
  </si>
  <si>
    <t>JOUR 1</t>
  </si>
  <si>
    <t>J1</t>
  </si>
  <si>
    <t>Rglt</t>
  </si>
  <si>
    <t>TABLEAU DE QUALIFICATION</t>
  </si>
  <si>
    <t>Qualifié -</t>
  </si>
  <si>
    <t xml:space="preserve">2- Copiez-collez la liste des équipes engagées dans les champs ci-contre en respectant : </t>
  </si>
  <si>
    <t>3- Renseignez l'onglet "EMARG…." selon l'avancée dans les tableaux</t>
  </si>
  <si>
    <t>4-Renseignez les scores des rencontres dans l'onglet " TAB…" en fonction de l'avancée du tableau</t>
  </si>
  <si>
    <t>5- Renseignez l'onglet "RELEVE" à l'issue de la compétition</t>
  </si>
  <si>
    <t>LICENCE</t>
  </si>
  <si>
    <t>CLUB</t>
  </si>
  <si>
    <t>ABS</t>
  </si>
  <si>
    <t>RELEVE DES RESULTATS ET SANCTIONS - TOURNOI DE BEACH VOLLEY</t>
  </si>
  <si>
    <t>APPELATION DU TOURNOI</t>
  </si>
  <si>
    <t>DATE</t>
  </si>
  <si>
    <t>NOMBRE EQUIPE TABLEAU :</t>
  </si>
  <si>
    <t>PRINCIPAL</t>
  </si>
  <si>
    <t>QUALIFICATION</t>
  </si>
  <si>
    <t>NOMBRE EQUIPE PRESENTES PAR TABLEAU</t>
  </si>
  <si>
    <t>COMPOSITION DE LA COMMISSION DE DIRECTION</t>
  </si>
  <si>
    <t>DELEGUE INSTANCE FEDERAL</t>
  </si>
  <si>
    <t>SUPERVISEUR</t>
  </si>
  <si>
    <t>JUGE ARBITRE</t>
  </si>
  <si>
    <t>REPRESENTANT JOUEURS</t>
  </si>
  <si>
    <t>RAPPORTEUR*</t>
  </si>
  <si>
    <t>EQUIPES ABSENTES</t>
  </si>
  <si>
    <t>LIC J1</t>
  </si>
  <si>
    <t>club J1</t>
  </si>
  <si>
    <t>NOM2</t>
  </si>
  <si>
    <t>PRENOM3</t>
  </si>
  <si>
    <t>LIC J2</t>
  </si>
  <si>
    <t>club J2</t>
  </si>
  <si>
    <t>RECLAMATIONS</t>
  </si>
  <si>
    <t>RANG</t>
  </si>
  <si>
    <t>NIVEAU</t>
  </si>
  <si>
    <t xml:space="preserve">MOTIF </t>
  </si>
  <si>
    <t>AVIS COMMISSION</t>
  </si>
  <si>
    <t>EQUIPES/JOUEURS SANCTIONNES</t>
  </si>
  <si>
    <t>SANCTION</t>
  </si>
  <si>
    <t>REMARQUES :</t>
  </si>
  <si>
    <t>SIGNATURES :</t>
  </si>
  <si>
    <t>DEBUT J1</t>
  </si>
  <si>
    <t>TEMPS</t>
  </si>
  <si>
    <t>DEBUT J2</t>
  </si>
  <si>
    <t>PHASE</t>
  </si>
  <si>
    <t>JOUR</t>
  </si>
  <si>
    <t>N° MATCH</t>
  </si>
  <si>
    <t>TER</t>
  </si>
  <si>
    <t>EQ1</t>
  </si>
  <si>
    <t>EQ2</t>
  </si>
  <si>
    <t>SCORE EQ1</t>
  </si>
  <si>
    <t>SCORE EQ2</t>
  </si>
  <si>
    <t>SET 1 EQ1</t>
  </si>
  <si>
    <t>SET 1 EQ2</t>
  </si>
  <si>
    <t>SET 2 EQ1</t>
  </si>
  <si>
    <t>SET 2 EQ2</t>
  </si>
  <si>
    <t>SET 3 EQ1</t>
  </si>
  <si>
    <t>SET 3 EQ2</t>
  </si>
  <si>
    <t>POS 1</t>
  </si>
  <si>
    <t>POS 2</t>
  </si>
  <si>
    <t>PTS</t>
  </si>
  <si>
    <t>S+</t>
  </si>
  <si>
    <t>S-</t>
  </si>
  <si>
    <t>P+</t>
  </si>
  <si>
    <t>P-</t>
  </si>
  <si>
    <t>CS</t>
  </si>
  <si>
    <t>CP</t>
  </si>
  <si>
    <t>CL.I</t>
  </si>
  <si>
    <t>RG</t>
  </si>
  <si>
    <t>CLA</t>
  </si>
  <si>
    <t>BARR</t>
  </si>
  <si>
    <t>1/2</t>
  </si>
  <si>
    <t>F</t>
  </si>
  <si>
    <t>1- Commencez par renseigner le tableau ci-dessus "identité du tournoi"</t>
  </si>
  <si>
    <t>NOM J2</t>
  </si>
  <si>
    <t>PRENOM J2</t>
  </si>
  <si>
    <t>CLUB J2</t>
  </si>
  <si>
    <t>LICENCE 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</si>
</sst>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indexed="56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3"/>
      </right>
      <top/>
      <bottom style="thin">
        <color theme="4" tint="-0.24994659260841701"/>
      </bottom>
      <diagonal/>
    </border>
    <border>
      <left style="thick">
        <color theme="3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4" tint="-0.24994659260841701"/>
      </left>
      <right style="thick">
        <color theme="3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3"/>
      </left>
      <right style="thin">
        <color theme="4" tint="-0.24994659260841701"/>
      </right>
      <top style="thin">
        <color theme="4" tint="-0.24994659260841701"/>
      </top>
      <bottom style="thick">
        <color theme="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4" tint="-0.24994659260841701"/>
      </left>
      <right style="thick">
        <color theme="3"/>
      </right>
      <top style="thin">
        <color theme="4" tint="-0.24994659260841701"/>
      </top>
      <bottom style="thick">
        <color theme="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55">
    <xf numFmtId="0" fontId="0" fillId="0" borderId="0" xfId="0"/>
    <xf numFmtId="0" fontId="4" fillId="0" borderId="0" xfId="1"/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4" fillId="0" borderId="0" xfId="1" applyProtection="1"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9" fillId="0" borderId="1" xfId="2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4" fillId="0" borderId="0" xfId="1" applyAlignment="1">
      <alignment horizontal="left"/>
    </xf>
    <xf numFmtId="0" fontId="4" fillId="0" borderId="0" xfId="1" applyAlignment="1">
      <alignment horizontal="right"/>
    </xf>
    <xf numFmtId="0" fontId="4" fillId="0" borderId="0" xfId="1" applyNumberFormat="1" applyAlignment="1">
      <alignment horizontal="right"/>
    </xf>
    <xf numFmtId="0" fontId="4" fillId="0" borderId="0" xfId="1" applyNumberFormat="1"/>
    <xf numFmtId="0" fontId="4" fillId="0" borderId="0" xfId="1" applyNumberFormat="1" applyAlignment="1">
      <alignment horizontal="left"/>
    </xf>
    <xf numFmtId="0" fontId="4" fillId="2" borderId="0" xfId="1" applyFill="1" applyBorder="1" applyAlignment="1"/>
    <xf numFmtId="0" fontId="4" fillId="2" borderId="0" xfId="1" applyFill="1" applyBorder="1" applyAlignment="1">
      <alignment horizontal="left"/>
    </xf>
    <xf numFmtId="0" fontId="10" fillId="2" borderId="0" xfId="1" applyFont="1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right" vertical="center"/>
    </xf>
    <xf numFmtId="0" fontId="11" fillId="2" borderId="0" xfId="1" applyFont="1" applyFill="1" applyBorder="1" applyAlignment="1"/>
    <xf numFmtId="20" fontId="4" fillId="0" borderId="0" xfId="1" applyNumberFormat="1" applyFill="1" applyBorder="1" applyAlignment="1">
      <alignment horizontal="right" vertical="center"/>
    </xf>
    <xf numFmtId="0" fontId="4" fillId="0" borderId="0" xfId="1" applyBorder="1"/>
    <xf numFmtId="49" fontId="12" fillId="0" borderId="0" xfId="1" applyNumberFormat="1" applyFont="1"/>
    <xf numFmtId="0" fontId="4" fillId="0" borderId="14" xfId="1" applyBorder="1"/>
    <xf numFmtId="0" fontId="4" fillId="0" borderId="2" xfId="1" applyBorder="1"/>
    <xf numFmtId="0" fontId="4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left"/>
    </xf>
    <xf numFmtId="0" fontId="4" fillId="0" borderId="3" xfId="1" applyFont="1" applyBorder="1"/>
    <xf numFmtId="20" fontId="4" fillId="0" borderId="1" xfId="1" applyNumberFormat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4" fillId="0" borderId="7" xfId="1" applyFont="1" applyBorder="1" applyAlignment="1">
      <alignment horizontal="right"/>
    </xf>
    <xf numFmtId="0" fontId="4" fillId="0" borderId="7" xfId="1" applyBorder="1"/>
    <xf numFmtId="0" fontId="4" fillId="0" borderId="0" xfId="1" applyFont="1" applyBorder="1"/>
    <xf numFmtId="0" fontId="4" fillId="0" borderId="0" xfId="1" applyFont="1"/>
    <xf numFmtId="0" fontId="4" fillId="0" borderId="3" xfId="1" applyBorder="1"/>
    <xf numFmtId="16" fontId="4" fillId="0" borderId="0" xfId="1" applyNumberFormat="1" applyFont="1" applyBorder="1"/>
    <xf numFmtId="0" fontId="12" fillId="0" borderId="0" xfId="1" applyFont="1"/>
    <xf numFmtId="0" fontId="4" fillId="0" borderId="4" xfId="1" applyBorder="1"/>
    <xf numFmtId="0" fontId="4" fillId="0" borderId="10" xfId="1" applyBorder="1"/>
    <xf numFmtId="20" fontId="4" fillId="0" borderId="15" xfId="1" applyNumberFormat="1" applyBorder="1"/>
    <xf numFmtId="0" fontId="4" fillId="0" borderId="15" xfId="1" applyBorder="1"/>
    <xf numFmtId="0" fontId="4" fillId="0" borderId="15" xfId="1" applyNumberFormat="1" applyBorder="1" applyAlignment="1">
      <alignment horizontal="right"/>
    </xf>
    <xf numFmtId="0" fontId="4" fillId="0" borderId="15" xfId="1" applyNumberFormat="1" applyBorder="1"/>
    <xf numFmtId="0" fontId="4" fillId="0" borderId="15" xfId="1" applyNumberFormat="1" applyBorder="1" applyAlignment="1">
      <alignment horizontal="left"/>
    </xf>
    <xf numFmtId="0" fontId="4" fillId="0" borderId="1" xfId="1" applyNumberFormat="1" applyBorder="1" applyAlignment="1">
      <alignment horizontal="right"/>
    </xf>
    <xf numFmtId="0" fontId="4" fillId="0" borderId="1" xfId="1" applyNumberFormat="1" applyBorder="1"/>
    <xf numFmtId="0" fontId="4" fillId="0" borderId="7" xfId="1" applyNumberFormat="1" applyFont="1" applyBorder="1"/>
    <xf numFmtId="0" fontId="4" fillId="0" borderId="7" xfId="1" applyNumberFormat="1" applyBorder="1"/>
    <xf numFmtId="0" fontId="4" fillId="0" borderId="1" xfId="1" applyNumberFormat="1" applyBorder="1" applyAlignment="1">
      <alignment horizontal="left"/>
    </xf>
    <xf numFmtId="16" fontId="4" fillId="0" borderId="1" xfId="1" applyNumberFormat="1" applyFont="1" applyBorder="1"/>
    <xf numFmtId="0" fontId="4" fillId="0" borderId="0" xfId="1" applyNumberFormat="1" applyProtection="1"/>
    <xf numFmtId="0" fontId="4" fillId="3" borderId="22" xfId="1" applyFill="1" applyBorder="1" applyProtection="1"/>
    <xf numFmtId="0" fontId="4" fillId="3" borderId="23" xfId="1" applyFill="1" applyBorder="1" applyProtection="1"/>
    <xf numFmtId="0" fontId="4" fillId="3" borderId="24" xfId="1" applyFill="1" applyBorder="1" applyProtection="1"/>
    <xf numFmtId="0" fontId="4" fillId="3" borderId="25" xfId="1" applyFill="1" applyBorder="1" applyProtection="1"/>
    <xf numFmtId="0" fontId="4" fillId="3" borderId="26" xfId="1" applyFill="1" applyBorder="1" applyProtection="1"/>
    <xf numFmtId="0" fontId="17" fillId="3" borderId="27" xfId="1" applyFont="1" applyFill="1" applyBorder="1" applyAlignment="1" applyProtection="1">
      <alignment horizontal="center" vertical="center"/>
    </xf>
    <xf numFmtId="0" fontId="4" fillId="3" borderId="28" xfId="1" applyFill="1" applyBorder="1" applyProtection="1"/>
    <xf numFmtId="0" fontId="4" fillId="3" borderId="29" xfId="1" applyFill="1" applyBorder="1" applyProtection="1"/>
    <xf numFmtId="0" fontId="4" fillId="3" borderId="30" xfId="1" applyFill="1" applyBorder="1" applyProtection="1"/>
    <xf numFmtId="0" fontId="11" fillId="3" borderId="30" xfId="1" applyFont="1" applyFill="1" applyBorder="1" applyAlignment="1" applyProtection="1">
      <alignment vertical="center"/>
    </xf>
    <xf numFmtId="0" fontId="4" fillId="0" borderId="31" xfId="1" applyFill="1" applyBorder="1" applyProtection="1">
      <protection locked="0"/>
    </xf>
    <xf numFmtId="0" fontId="4" fillId="3" borderId="32" xfId="1" applyFill="1" applyBorder="1" applyProtection="1"/>
    <xf numFmtId="0" fontId="4" fillId="0" borderId="1" xfId="1" applyBorder="1" applyAlignment="1" applyProtection="1">
      <alignment horizontal="center" vertical="center"/>
    </xf>
    <xf numFmtId="0" fontId="4" fillId="0" borderId="15" xfId="1" applyFill="1" applyBorder="1" applyProtection="1">
      <protection locked="0"/>
    </xf>
    <xf numFmtId="14" fontId="4" fillId="0" borderId="15" xfId="1" applyNumberForma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3" borderId="33" xfId="1" applyFill="1" applyBorder="1" applyProtection="1"/>
    <xf numFmtId="0" fontId="4" fillId="3" borderId="34" xfId="1" applyFill="1" applyBorder="1" applyProtection="1"/>
    <xf numFmtId="0" fontId="4" fillId="3" borderId="35" xfId="1" applyFill="1" applyBorder="1" applyProtection="1"/>
    <xf numFmtId="0" fontId="4" fillId="3" borderId="36" xfId="1" applyFill="1" applyBorder="1" applyProtection="1"/>
    <xf numFmtId="0" fontId="4" fillId="0" borderId="0" xfId="1" quotePrefix="1"/>
    <xf numFmtId="14" fontId="4" fillId="0" borderId="0" xfId="1" applyNumberFormat="1"/>
    <xf numFmtId="0" fontId="0" fillId="0" borderId="0" xfId="0" applyNumberFormat="1"/>
    <xf numFmtId="0" fontId="0" fillId="0" borderId="1" xfId="0" applyBorder="1" applyAlignment="1">
      <alignment horizontal="center"/>
    </xf>
    <xf numFmtId="0" fontId="14" fillId="0" borderId="0" xfId="1" applyNumberFormat="1" applyFont="1" applyBorder="1" applyAlignment="1" applyProtection="1">
      <alignment horizontal="center" vertical="center"/>
    </xf>
    <xf numFmtId="0" fontId="0" fillId="0" borderId="0" xfId="0" quotePrefix="1"/>
    <xf numFmtId="49" fontId="8" fillId="5" borderId="14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Border="1" applyAlignment="1" applyProtection="1">
      <alignment horizontal="center"/>
      <protection locked="0"/>
    </xf>
    <xf numFmtId="49" fontId="8" fillId="5" borderId="0" xfId="1" applyNumberFormat="1" applyFont="1" applyFill="1" applyBorder="1" applyAlignment="1" applyProtection="1">
      <alignment horizontal="center"/>
      <protection locked="0"/>
    </xf>
    <xf numFmtId="49" fontId="8" fillId="7" borderId="0" xfId="1" quotePrefix="1" applyNumberFormat="1" applyFont="1" applyFill="1" applyBorder="1" applyAlignment="1" applyProtection="1">
      <alignment horizontal="center"/>
    </xf>
    <xf numFmtId="0" fontId="8" fillId="7" borderId="0" xfId="1" quotePrefix="1" applyNumberFormat="1" applyFont="1" applyFill="1" applyBorder="1" applyAlignment="1" applyProtection="1">
      <alignment horizontal="center"/>
    </xf>
    <xf numFmtId="49" fontId="8" fillId="6" borderId="0" xfId="1" quotePrefix="1" applyNumberFormat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4" fillId="0" borderId="0" xfId="1" applyBorder="1" applyProtection="1"/>
    <xf numFmtId="0" fontId="4" fillId="0" borderId="0" xfId="1" applyProtection="1"/>
    <xf numFmtId="0" fontId="15" fillId="7" borderId="1" xfId="1" applyNumberFormat="1" applyFont="1" applyFill="1" applyBorder="1" applyAlignment="1" applyProtection="1">
      <alignment horizontal="center"/>
      <protection locked="0"/>
    </xf>
    <xf numFmtId="20" fontId="15" fillId="7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Border="1" applyProtection="1">
      <protection locked="0"/>
    </xf>
    <xf numFmtId="0" fontId="8" fillId="0" borderId="0" xfId="1" applyNumberFormat="1" applyFont="1" applyProtection="1"/>
    <xf numFmtId="49" fontId="4" fillId="0" borderId="0" xfId="1" applyNumberFormat="1" applyProtection="1"/>
    <xf numFmtId="49" fontId="13" fillId="0" borderId="0" xfId="1" applyNumberFormat="1" applyFont="1" applyProtection="1"/>
    <xf numFmtId="0" fontId="13" fillId="0" borderId="0" xfId="1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12" fillId="0" borderId="0" xfId="1" applyFont="1" applyProtection="1"/>
    <xf numFmtId="49" fontId="15" fillId="0" borderId="0" xfId="1" applyNumberFormat="1" applyFont="1" applyFill="1" applyBorder="1" applyAlignment="1" applyProtection="1">
      <alignment horizontal="center"/>
    </xf>
    <xf numFmtId="0" fontId="14" fillId="4" borderId="21" xfId="1" applyNumberFormat="1" applyFont="1" applyFill="1" applyBorder="1" applyProtection="1"/>
    <xf numFmtId="0" fontId="8" fillId="0" borderId="0" xfId="1" applyNumberFormat="1" applyFont="1" applyFill="1" applyBorder="1" applyAlignment="1" applyProtection="1">
      <alignment horizontal="center"/>
    </xf>
    <xf numFmtId="49" fontId="8" fillId="0" borderId="0" xfId="1" quotePrefix="1" applyNumberFormat="1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center"/>
    </xf>
    <xf numFmtId="0" fontId="4" fillId="0" borderId="16" xfId="1" applyNumberFormat="1" applyBorder="1" applyProtection="1"/>
    <xf numFmtId="0" fontId="19" fillId="0" borderId="1" xfId="1" applyFont="1" applyBorder="1" applyAlignment="1" applyProtection="1">
      <alignment horizontal="center"/>
    </xf>
    <xf numFmtId="0" fontId="4" fillId="0" borderId="0" xfId="1" applyFont="1" applyProtection="1"/>
    <xf numFmtId="0" fontId="0" fillId="0" borderId="0" xfId="0" applyProtection="1"/>
    <xf numFmtId="0" fontId="8" fillId="0" borderId="17" xfId="1" applyNumberFormat="1" applyFont="1" applyBorder="1" applyProtection="1"/>
    <xf numFmtId="49" fontId="15" fillId="0" borderId="1" xfId="1" applyNumberFormat="1" applyFont="1" applyBorder="1" applyAlignment="1" applyProtection="1">
      <alignment horizontal="center"/>
    </xf>
    <xf numFmtId="0" fontId="15" fillId="0" borderId="0" xfId="1" applyNumberFormat="1" applyFont="1" applyBorder="1" applyAlignment="1" applyProtection="1">
      <alignment horizontal="center"/>
    </xf>
    <xf numFmtId="0" fontId="8" fillId="0" borderId="0" xfId="1" applyNumberFormat="1" applyFont="1" applyBorder="1" applyAlignment="1" applyProtection="1">
      <alignment horizontal="center"/>
    </xf>
    <xf numFmtId="49" fontId="8" fillId="0" borderId="0" xfId="1" quotePrefix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 applyProtection="1">
      <alignment horizontal="center"/>
    </xf>
    <xf numFmtId="0" fontId="12" fillId="0" borderId="0" xfId="1" applyFont="1" applyBorder="1" applyProtection="1"/>
    <xf numFmtId="0" fontId="20" fillId="0" borderId="0" xfId="1" applyFont="1" applyBorder="1" applyAlignment="1" applyProtection="1">
      <alignment horizontal="center"/>
    </xf>
    <xf numFmtId="0" fontId="4" fillId="0" borderId="0" xfId="1" quotePrefix="1" applyAlignment="1" applyProtection="1">
      <alignment horizontal="right"/>
    </xf>
    <xf numFmtId="49" fontId="8" fillId="0" borderId="0" xfId="1" applyNumberFormat="1" applyFont="1" applyBorder="1" applyProtection="1"/>
    <xf numFmtId="0" fontId="8" fillId="0" borderId="18" xfId="1" applyNumberFormat="1" applyFont="1" applyBorder="1" applyProtection="1"/>
    <xf numFmtId="0" fontId="12" fillId="0" borderId="14" xfId="1" applyFont="1" applyBorder="1" applyAlignment="1" applyProtection="1">
      <alignment horizontal="left"/>
    </xf>
    <xf numFmtId="0" fontId="12" fillId="0" borderId="14" xfId="1" applyNumberFormat="1" applyFont="1" applyBorder="1" applyProtection="1"/>
    <xf numFmtId="0" fontId="12" fillId="0" borderId="0" xfId="1" applyNumberFormat="1" applyFont="1" applyBorder="1" applyProtection="1"/>
    <xf numFmtId="0" fontId="12" fillId="0" borderId="18" xfId="1" quotePrefix="1" applyFont="1" applyBorder="1" applyProtection="1"/>
    <xf numFmtId="0" fontId="12" fillId="0" borderId="15" xfId="1" applyFont="1" applyBorder="1" applyAlignment="1" applyProtection="1">
      <alignment horizontal="left"/>
    </xf>
    <xf numFmtId="0" fontId="12" fillId="0" borderId="19" xfId="1" applyNumberFormat="1" applyFont="1" applyBorder="1" applyProtection="1"/>
    <xf numFmtId="0" fontId="8" fillId="0" borderId="0" xfId="1" applyFont="1" applyBorder="1" applyProtection="1"/>
    <xf numFmtId="0" fontId="12" fillId="0" borderId="0" xfId="1" applyNumberFormat="1" applyFont="1" applyProtection="1"/>
    <xf numFmtId="0" fontId="12" fillId="0" borderId="17" xfId="1" applyNumberFormat="1" applyFont="1" applyBorder="1" applyProtection="1"/>
    <xf numFmtId="0" fontId="8" fillId="0" borderId="0" xfId="1" applyFont="1" applyProtection="1"/>
    <xf numFmtId="0" fontId="8" fillId="0" borderId="19" xfId="1" applyNumberFormat="1" applyFont="1" applyBorder="1" applyProtection="1"/>
    <xf numFmtId="0" fontId="8" fillId="0" borderId="0" xfId="1" applyNumberFormat="1" applyFont="1" applyBorder="1" applyProtection="1"/>
    <xf numFmtId="0" fontId="21" fillId="0" borderId="0" xfId="0" applyFont="1" applyProtection="1"/>
    <xf numFmtId="0" fontId="0" fillId="0" borderId="0" xfId="0" applyNumberFormat="1" applyProtection="1"/>
    <xf numFmtId="0" fontId="4" fillId="0" borderId="0" xfId="1" quotePrefix="1" applyBorder="1" applyProtection="1"/>
    <xf numFmtId="0" fontId="12" fillId="0" borderId="0" xfId="1" quotePrefix="1" applyNumberFormat="1" applyFont="1" applyBorder="1" applyProtection="1"/>
    <xf numFmtId="0" fontId="4" fillId="0" borderId="0" xfId="1" applyNumberFormat="1" applyBorder="1" applyProtection="1"/>
    <xf numFmtId="0" fontId="4" fillId="0" borderId="17" xfId="1" applyNumberFormat="1" applyBorder="1" applyProtection="1"/>
    <xf numFmtId="0" fontId="12" fillId="0" borderId="0" xfId="1" quotePrefix="1" applyFont="1" applyBorder="1" applyProtection="1"/>
    <xf numFmtId="0" fontId="4" fillId="0" borderId="19" xfId="1" applyNumberFormat="1" applyBorder="1" applyProtection="1"/>
    <xf numFmtId="0" fontId="4" fillId="0" borderId="17" xfId="1" applyBorder="1" applyProtection="1"/>
    <xf numFmtId="0" fontId="8" fillId="5" borderId="0" xfId="1" applyNumberFormat="1" applyFont="1" applyFill="1" applyBorder="1" applyAlignment="1" applyProtection="1">
      <alignment horizontal="center"/>
    </xf>
    <xf numFmtId="0" fontId="8" fillId="6" borderId="0" xfId="1" quotePrefix="1" applyNumberFormat="1" applyFont="1" applyFill="1" applyBorder="1" applyAlignment="1" applyProtection="1">
      <alignment horizontal="center"/>
    </xf>
    <xf numFmtId="0" fontId="4" fillId="0" borderId="19" xfId="1" applyBorder="1" applyProtection="1"/>
    <xf numFmtId="0" fontId="19" fillId="0" borderId="0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1" applyFont="1" applyBorder="1" applyAlignment="1" applyProtection="1">
      <alignment horizontal="center"/>
      <protection locked="0"/>
    </xf>
    <xf numFmtId="0" fontId="8" fillId="0" borderId="21" xfId="1" applyNumberFormat="1" applyFont="1" applyBorder="1" applyAlignment="1" applyProtection="1">
      <alignment horizontal="left"/>
      <protection locked="0"/>
    </xf>
    <xf numFmtId="0" fontId="8" fillId="0" borderId="21" xfId="1" applyFont="1" applyBorder="1" applyProtection="1">
      <protection locked="0"/>
    </xf>
    <xf numFmtId="49" fontId="0" fillId="0" borderId="0" xfId="0" applyNumberFormat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0" fontId="18" fillId="0" borderId="0" xfId="1" applyFont="1"/>
    <xf numFmtId="0" fontId="4" fillId="0" borderId="0" xfId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left" vertical="center"/>
      <protection locked="0"/>
    </xf>
    <xf numFmtId="0" fontId="23" fillId="0" borderId="0" xfId="0" applyFont="1" applyProtection="1"/>
    <xf numFmtId="0" fontId="0" fillId="0" borderId="1" xfId="0" applyBorder="1"/>
    <xf numFmtId="0" fontId="3" fillId="0" borderId="0" xfId="0" applyFont="1" applyProtection="1"/>
    <xf numFmtId="0" fontId="24" fillId="8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24" fillId="8" borderId="0" xfId="1" applyNumberFormat="1" applyFont="1" applyFill="1" applyBorder="1" applyAlignment="1">
      <alignment horizontal="center" vertical="center"/>
    </xf>
    <xf numFmtId="0" fontId="24" fillId="8" borderId="12" xfId="1" applyNumberFormat="1" applyFont="1" applyFill="1" applyBorder="1" applyAlignment="1">
      <alignment horizontal="center" vertical="center"/>
    </xf>
    <xf numFmtId="0" fontId="24" fillId="8" borderId="4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4" fillId="0" borderId="0" xfId="0" applyFont="1"/>
    <xf numFmtId="164" fontId="0" fillId="0" borderId="0" xfId="0" applyNumberFormat="1" applyProtection="1">
      <protection locked="0"/>
    </xf>
    <xf numFmtId="0" fontId="25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readingOrder="1"/>
    </xf>
    <xf numFmtId="0" fontId="0" fillId="0" borderId="0" xfId="0" applyProtection="1">
      <protection locked="0"/>
    </xf>
    <xf numFmtId="0" fontId="8" fillId="7" borderId="0" xfId="0" applyFont="1" applyFill="1" applyAlignment="1">
      <alignment horizontal="right"/>
    </xf>
    <xf numFmtId="0" fontId="8" fillId="9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7" borderId="3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0" xfId="0" applyFill="1" applyProtection="1">
      <protection locked="0"/>
    </xf>
    <xf numFmtId="0" fontId="25" fillId="7" borderId="0" xfId="0" applyFont="1" applyFill="1" applyAlignment="1">
      <alignment horizontal="right"/>
    </xf>
    <xf numFmtId="0" fontId="25" fillId="9" borderId="0" xfId="0" applyFont="1" applyFill="1"/>
    <xf numFmtId="49" fontId="0" fillId="7" borderId="3" xfId="0" applyNumberFormat="1" applyFill="1" applyBorder="1" applyProtection="1">
      <protection locked="0"/>
    </xf>
    <xf numFmtId="49" fontId="0" fillId="9" borderId="13" xfId="0" applyNumberFormat="1" applyFill="1" applyBorder="1" applyProtection="1">
      <protection locked="0"/>
    </xf>
    <xf numFmtId="49" fontId="0" fillId="9" borderId="0" xfId="0" applyNumberFormat="1" applyFill="1" applyProtection="1">
      <protection locked="0"/>
    </xf>
    <xf numFmtId="0" fontId="8" fillId="0" borderId="37" xfId="1" applyNumberFormat="1" applyFont="1" applyBorder="1" applyAlignment="1" applyProtection="1">
      <alignment horizontal="center"/>
    </xf>
    <xf numFmtId="0" fontId="0" fillId="7" borderId="3" xfId="0" applyNumberFormat="1" applyFill="1" applyBorder="1" applyProtection="1">
      <protection locked="0"/>
    </xf>
    <xf numFmtId="0" fontId="0" fillId="9" borderId="13" xfId="0" applyNumberFormat="1" applyFill="1" applyBorder="1" applyProtection="1">
      <protection locked="0"/>
    </xf>
    <xf numFmtId="0" fontId="0" fillId="9" borderId="0" xfId="0" applyNumberFormat="1" applyFill="1" applyProtection="1">
      <protection locked="0"/>
    </xf>
    <xf numFmtId="0" fontId="4" fillId="0" borderId="0" xfId="0" applyNumberFormat="1" applyFont="1"/>
    <xf numFmtId="0" fontId="0" fillId="0" borderId="0" xfId="0" applyNumberFormat="1" applyProtection="1">
      <protection locked="0"/>
    </xf>
    <xf numFmtId="0" fontId="25" fillId="0" borderId="0" xfId="0" applyNumberFormat="1" applyFont="1"/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readingOrder="1"/>
    </xf>
    <xf numFmtId="0" fontId="8" fillId="7" borderId="0" xfId="0" applyNumberFormat="1" applyFont="1" applyFill="1" applyAlignment="1">
      <alignment horizontal="right"/>
    </xf>
    <xf numFmtId="0" fontId="8" fillId="9" borderId="0" xfId="0" applyNumberFormat="1" applyFont="1" applyFill="1" applyAlignment="1">
      <alignment horizontal="left"/>
    </xf>
    <xf numFmtId="0" fontId="14" fillId="0" borderId="0" xfId="0" applyNumberFormat="1" applyFont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0" fontId="25" fillId="7" borderId="0" xfId="0" applyNumberFormat="1" applyFont="1" applyFill="1" applyAlignment="1">
      <alignment horizontal="right"/>
    </xf>
    <xf numFmtId="0" fontId="25" fillId="9" borderId="0" xfId="0" applyNumberFormat="1" applyFont="1" applyFill="1"/>
    <xf numFmtId="0" fontId="0" fillId="0" borderId="0" xfId="0" quotePrefix="1" applyNumberFormat="1"/>
    <xf numFmtId="165" fontId="0" fillId="0" borderId="0" xfId="0" applyNumberFormat="1" applyProtection="1">
      <protection locked="0"/>
    </xf>
    <xf numFmtId="0" fontId="8" fillId="0" borderId="14" xfId="1" applyNumberFormat="1" applyFont="1" applyBorder="1" applyProtection="1"/>
    <xf numFmtId="49" fontId="14" fillId="0" borderId="0" xfId="1" applyNumberFormat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49" fontId="14" fillId="0" borderId="6" xfId="1" applyNumberFormat="1" applyFont="1" applyBorder="1" applyAlignment="1" applyProtection="1">
      <alignment horizontal="center" vertical="center"/>
    </xf>
    <xf numFmtId="49" fontId="14" fillId="0" borderId="1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49" fontId="14" fillId="0" borderId="6" xfId="1" applyNumberFormat="1" applyFont="1" applyBorder="1" applyAlignment="1" applyProtection="1">
      <alignment horizontal="center"/>
    </xf>
    <xf numFmtId="49" fontId="14" fillId="0" borderId="1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0" fontId="14" fillId="4" borderId="21" xfId="1" applyFont="1" applyFill="1" applyBorder="1" applyAlignment="1" applyProtection="1">
      <alignment horizontal="center"/>
    </xf>
    <xf numFmtId="49" fontId="8" fillId="0" borderId="0" xfId="1" applyNumberFormat="1" applyFont="1" applyBorder="1" applyAlignment="1" applyProtection="1">
      <alignment horizontal="center"/>
    </xf>
    <xf numFmtId="0" fontId="14" fillId="0" borderId="0" xfId="1" applyNumberFormat="1" applyFont="1" applyAlignment="1" applyProtection="1">
      <alignment horizontal="center"/>
    </xf>
    <xf numFmtId="0" fontId="14" fillId="0" borderId="6" xfId="1" applyNumberFormat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/>
    </xf>
    <xf numFmtId="0" fontId="14" fillId="0" borderId="15" xfId="1" applyNumberFormat="1" applyFont="1" applyBorder="1" applyAlignment="1" applyProtection="1">
      <alignment horizontal="center"/>
    </xf>
    <xf numFmtId="0" fontId="14" fillId="0" borderId="0" xfId="1" applyNumberFormat="1" applyFont="1" applyAlignment="1" applyProtection="1">
      <alignment horizontal="center" vertical="center"/>
    </xf>
    <xf numFmtId="0" fontId="14" fillId="0" borderId="6" xfId="1" applyNumberFormat="1" applyFont="1" applyBorder="1" applyAlignment="1" applyProtection="1">
      <alignment horizontal="center" vertical="center"/>
    </xf>
    <xf numFmtId="0" fontId="14" fillId="0" borderId="1" xfId="1" applyNumberFormat="1" applyFont="1" applyBorder="1" applyAlignment="1" applyProtection="1">
      <alignment horizontal="center" vertical="center"/>
    </xf>
    <xf numFmtId="49" fontId="18" fillId="0" borderId="0" xfId="1" applyNumberFormat="1" applyFont="1" applyBorder="1" applyAlignment="1"/>
    <xf numFmtId="49" fontId="16" fillId="0" borderId="0" xfId="0" applyNumberFormat="1" applyFont="1" applyBorder="1" applyAlignment="1"/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6" fillId="0" borderId="20" xfId="1" applyFont="1" applyBorder="1" applyAlignment="1"/>
    <xf numFmtId="0" fontId="27" fillId="0" borderId="20" xfId="0" applyFont="1" applyBorder="1" applyAlignment="1"/>
    <xf numFmtId="0" fontId="4" fillId="0" borderId="7" xfId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4" fontId="4" fillId="0" borderId="7" xfId="1" applyNumberFormat="1" applyBorder="1" applyAlignment="1" applyProtection="1">
      <alignment horizontal="center" vertical="center"/>
    </xf>
    <xf numFmtId="0" fontId="0" fillId="0" borderId="6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4" fillId="0" borderId="44" xfId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7" xfId="0" applyBorder="1" applyAlignment="1" applyProtection="1"/>
    <xf numFmtId="0" fontId="0" fillId="0" borderId="48" xfId="0" applyBorder="1" applyAlignment="1" applyProtection="1"/>
    <xf numFmtId="0" fontId="0" fillId="0" borderId="50" xfId="0" applyBorder="1" applyAlignment="1" applyProtection="1"/>
    <xf numFmtId="0" fontId="0" fillId="0" borderId="51" xfId="0" applyBorder="1" applyAlignment="1" applyProtection="1"/>
    <xf numFmtId="0" fontId="4" fillId="0" borderId="49" xfId="1" applyNumberForma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4" fontId="4" fillId="0" borderId="50" xfId="1" applyNumberFormat="1" applyBorder="1" applyAlignment="1" applyProtection="1">
      <alignment horizontal="center" vertical="center"/>
    </xf>
    <xf numFmtId="14" fontId="0" fillId="0" borderId="50" xfId="0" applyNumberFormat="1" applyBorder="1" applyAlignment="1" applyProtection="1">
      <alignment horizontal="center" vertical="center"/>
    </xf>
    <xf numFmtId="0" fontId="4" fillId="0" borderId="50" xfId="1" applyBorder="1" applyAlignment="1" applyProtection="1">
      <alignment horizontal="center" vertical="center"/>
    </xf>
    <xf numFmtId="0" fontId="14" fillId="0" borderId="55" xfId="1" applyNumberFormat="1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6" xfId="0" applyBorder="1" applyAlignment="1" applyProtection="1"/>
    <xf numFmtId="0" fontId="0" fillId="0" borderId="57" xfId="0" applyBorder="1" applyAlignment="1" applyProtection="1"/>
    <xf numFmtId="0" fontId="19" fillId="0" borderId="1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43" xfId="1" applyNumberForma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9" fillId="0" borderId="7" xfId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0" borderId="42" xfId="1" applyBorder="1" applyAlignment="1" applyProtection="1"/>
    <xf numFmtId="0" fontId="0" fillId="0" borderId="42" xfId="0" applyBorder="1" applyAlignment="1" applyProtection="1"/>
    <xf numFmtId="0" fontId="14" fillId="0" borderId="52" xfId="1" applyNumberFormat="1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3" xfId="0" applyBorder="1" applyAlignment="1" applyProtection="1"/>
    <xf numFmtId="0" fontId="0" fillId="0" borderId="54" xfId="0" applyBorder="1" applyAlignment="1" applyProtection="1"/>
    <xf numFmtId="0" fontId="14" fillId="4" borderId="39" xfId="1" applyFont="1" applyFill="1" applyBorder="1" applyAlignment="1" applyProtection="1">
      <alignment horizontal="center"/>
    </xf>
    <xf numFmtId="0" fontId="3" fillId="4" borderId="40" xfId="0" applyFont="1" applyFill="1" applyBorder="1" applyAlignment="1" applyProtection="1">
      <alignment horizontal="center"/>
    </xf>
    <xf numFmtId="0" fontId="3" fillId="4" borderId="38" xfId="0" applyFont="1" applyFill="1" applyBorder="1" applyAlignment="1" applyProtection="1">
      <alignment horizontal="center"/>
    </xf>
    <xf numFmtId="16" fontId="14" fillId="4" borderId="39" xfId="1" applyNumberFormat="1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4" fillId="0" borderId="41" xfId="1" applyBorder="1" applyAlignment="1" applyProtection="1"/>
    <xf numFmtId="0" fontId="0" fillId="0" borderId="41" xfId="0" applyBorder="1" applyAlignment="1" applyProtection="1"/>
    <xf numFmtId="0" fontId="19" fillId="7" borderId="7" xfId="1" applyFont="1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19" fillId="7" borderId="7" xfId="1" applyFont="1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/>
    <xf numFmtId="0" fontId="2" fillId="2" borderId="0" xfId="0" applyFont="1" applyFill="1" applyBorder="1" applyAlignment="1"/>
    <xf numFmtId="0" fontId="4" fillId="0" borderId="11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4" fontId="4" fillId="0" borderId="7" xfId="1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9" xfId="1" applyNumberFormat="1" applyFont="1" applyBorder="1" applyAlignment="1" applyProtection="1">
      <alignment horizontal="left"/>
    </xf>
    <xf numFmtId="0" fontId="0" fillId="0" borderId="40" xfId="0" applyNumberFormat="1" applyBorder="1" applyAlignment="1" applyProtection="1"/>
    <xf numFmtId="0" fontId="0" fillId="0" borderId="38" xfId="0" applyNumberFormat="1" applyBorder="1" applyAlignment="1" applyProtection="1"/>
    <xf numFmtId="0" fontId="8" fillId="0" borderId="39" xfId="1" applyNumberFormat="1" applyFont="1" applyBorder="1" applyAlignment="1" applyProtection="1"/>
    <xf numFmtId="0" fontId="0" fillId="0" borderId="40" xfId="0" applyBorder="1" applyAlignment="1" applyProtection="1">
      <alignment horizontal="center"/>
    </xf>
    <xf numFmtId="0" fontId="0" fillId="0" borderId="40" xfId="0" applyBorder="1" applyAlignment="1" applyProtection="1"/>
    <xf numFmtId="0" fontId="0" fillId="0" borderId="38" xfId="0" applyBorder="1" applyAlignment="1" applyProtection="1"/>
    <xf numFmtId="0" fontId="8" fillId="0" borderId="39" xfId="1" applyFont="1" applyBorder="1" applyAlignment="1" applyProtection="1"/>
    <xf numFmtId="0" fontId="0" fillId="0" borderId="1" xfId="0" applyBorder="1" applyAlignment="1" applyProtection="1">
      <alignment horizontal="center"/>
    </xf>
    <xf numFmtId="0" fontId="19" fillId="7" borderId="1" xfId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4" fillId="4" borderId="39" xfId="1" applyNumberFormat="1" applyFont="1" applyFill="1" applyBorder="1" applyAlignment="1" applyProtection="1">
      <alignment horizontal="center"/>
    </xf>
    <xf numFmtId="0" fontId="0" fillId="0" borderId="38" xfId="0" applyNumberFormat="1" applyBorder="1" applyAlignment="1" applyProtection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0" borderId="1" xfId="0" applyBorder="1" applyAlignment="1">
      <alignment vertical="top"/>
    </xf>
    <xf numFmtId="0" fontId="0" fillId="0" borderId="14" xfId="0" applyBorder="1" applyAlignment="1"/>
    <xf numFmtId="0" fontId="0" fillId="0" borderId="0" xfId="0" applyAlignment="1" applyProtection="1"/>
    <xf numFmtId="0" fontId="0" fillId="0" borderId="15" xfId="0" applyBorder="1" applyAlignment="1"/>
  </cellXfs>
  <cellStyles count="3">
    <cellStyle name="Normal" xfId="0" builtinId="0"/>
    <cellStyle name="Normal 2" xfId="1"/>
    <cellStyle name="Normal 4" xfId="2"/>
  </cellStyles>
  <dxfs count="2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3</xdr:row>
      <xdr:rowOff>304800</xdr:rowOff>
    </xdr:from>
    <xdr:to>
      <xdr:col>14</xdr:col>
      <xdr:colOff>496733</xdr:colOff>
      <xdr:row>7</xdr:row>
      <xdr:rowOff>134700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1247775"/>
          <a:ext cx="944408" cy="108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115629</xdr:rowOff>
    </xdr:from>
    <xdr:to>
      <xdr:col>2</xdr:col>
      <xdr:colOff>1072937</xdr:colOff>
      <xdr:row>6</xdr:row>
      <xdr:rowOff>115784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791904"/>
          <a:ext cx="1072937" cy="38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0</xdr:rowOff>
    </xdr:from>
    <xdr:to>
      <xdr:col>2</xdr:col>
      <xdr:colOff>770248</xdr:colOff>
      <xdr:row>4</xdr:row>
      <xdr:rowOff>174983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1" y="161925"/>
          <a:ext cx="598797" cy="68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253999</xdr:colOff>
      <xdr:row>1</xdr:row>
      <xdr:rowOff>109149</xdr:rowOff>
    </xdr:from>
    <xdr:to>
      <xdr:col>42</xdr:col>
      <xdr:colOff>169524</xdr:colOff>
      <xdr:row>4</xdr:row>
      <xdr:rowOff>121079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97999" y="309174"/>
          <a:ext cx="1668125" cy="50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180685</xdr:colOff>
      <xdr:row>0</xdr:row>
      <xdr:rowOff>62056</xdr:rowOff>
    </xdr:from>
    <xdr:to>
      <xdr:col>2</xdr:col>
      <xdr:colOff>469556</xdr:colOff>
      <xdr:row>5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685" y="62056"/>
          <a:ext cx="707971" cy="82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115629</xdr:rowOff>
    </xdr:from>
    <xdr:to>
      <xdr:col>2</xdr:col>
      <xdr:colOff>1072937</xdr:colOff>
      <xdr:row>6</xdr:row>
      <xdr:rowOff>115784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791904"/>
          <a:ext cx="1072937" cy="38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0</xdr:rowOff>
    </xdr:from>
    <xdr:to>
      <xdr:col>2</xdr:col>
      <xdr:colOff>770248</xdr:colOff>
      <xdr:row>4</xdr:row>
      <xdr:rowOff>174983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1" y="161925"/>
          <a:ext cx="598797" cy="68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253999</xdr:colOff>
      <xdr:row>1</xdr:row>
      <xdr:rowOff>109149</xdr:rowOff>
    </xdr:from>
    <xdr:to>
      <xdr:col>42</xdr:col>
      <xdr:colOff>106025</xdr:colOff>
      <xdr:row>4</xdr:row>
      <xdr:rowOff>121079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99" y="310232"/>
          <a:ext cx="1704109" cy="498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180685</xdr:colOff>
      <xdr:row>0</xdr:row>
      <xdr:rowOff>62056</xdr:rowOff>
    </xdr:from>
    <xdr:to>
      <xdr:col>2</xdr:col>
      <xdr:colOff>469556</xdr:colOff>
      <xdr:row>5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685" y="62056"/>
          <a:ext cx="707971" cy="82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53</xdr:row>
          <xdr:rowOff>19050</xdr:rowOff>
        </xdr:from>
        <xdr:to>
          <xdr:col>13</xdr:col>
          <xdr:colOff>1000125</xdr:colOff>
          <xdr:row>55</xdr:row>
          <xdr:rowOff>47625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ORDONNER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242021</xdr:colOff>
      <xdr:row>0</xdr:row>
      <xdr:rowOff>0</xdr:rowOff>
    </xdr:from>
    <xdr:to>
      <xdr:col>11</xdr:col>
      <xdr:colOff>234228</xdr:colOff>
      <xdr:row>3</xdr:row>
      <xdr:rowOff>166600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7321" y="0"/>
          <a:ext cx="649432" cy="7476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172169</xdr:rowOff>
    </xdr:from>
    <xdr:to>
      <xdr:col>11</xdr:col>
      <xdr:colOff>614622</xdr:colOff>
      <xdr:row>6</xdr:row>
      <xdr:rowOff>53713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5300" y="753194"/>
          <a:ext cx="1271847" cy="45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EQUIPES" displayName="EQUIPES" ref="C8:J34" totalsRowShown="0" headerRowDxfId="22" headerRowBorderDxfId="21" tableBorderDxfId="20" headerRowCellStyle="Normal 2">
  <autoFilter ref="C8:J34"/>
  <tableColumns count="8">
    <tableColumn id="1" name="NOM" dataDxfId="19" dataCellStyle="Normal 2"/>
    <tableColumn id="2" name="PRENOM" dataDxfId="18" dataCellStyle="Normal 2"/>
    <tableColumn id="3" name="LICENCE" dataDxfId="17" dataCellStyle="Normal 2"/>
    <tableColumn id="4" name="CLUB" dataDxfId="16" dataCellStyle="Normal 2"/>
    <tableColumn id="5" name="NOM J2" dataDxfId="15" dataCellStyle="Normal 2"/>
    <tableColumn id="6" name="PRENOM J2" dataDxfId="14" dataCellStyle="Normal 2"/>
    <tableColumn id="7" name="LICENCE J2" dataDxfId="13" dataCellStyle="Normal 2"/>
    <tableColumn id="8" name="CLUB J2" dataDxfId="12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CLASS" displayName="CLASS" ref="C53:K81" totalsRowShown="0" headerRowDxfId="11" headerRowBorderDxfId="10" tableBorderDxfId="9" headerRowCellStyle="Normal 2">
  <autoFilter ref="C53:K81"/>
  <sortState ref="C54:K81">
    <sortCondition ref="K54:K81"/>
  </sortState>
  <tableColumns count="9">
    <tableColumn id="1" name="NOM" dataDxfId="8">
      <calculatedColumnFormula>'LISTE ENGAGES'!C9</calculatedColumnFormula>
    </tableColumn>
    <tableColumn id="2" name="PRENOM" dataDxfId="7">
      <calculatedColumnFormula>'LISTE ENGAGES'!D9</calculatedColumnFormula>
    </tableColumn>
    <tableColumn id="3" name="LIC J1" dataDxfId="6">
      <calculatedColumnFormula>'LISTE ENGAGES'!E9</calculatedColumnFormula>
    </tableColumn>
    <tableColumn id="4" name="club J1" dataDxfId="5">
      <calculatedColumnFormula>'LISTE ENGAGES'!F9</calculatedColumnFormula>
    </tableColumn>
    <tableColumn id="5" name="NOM2" dataDxfId="4">
      <calculatedColumnFormula>'LISTE ENGAGES'!G9</calculatedColumnFormula>
    </tableColumn>
    <tableColumn id="6" name="PRENOM3" dataDxfId="3">
      <calculatedColumnFormula>'LISTE ENGAGES'!H9</calculatedColumnFormula>
    </tableColumn>
    <tableColumn id="7" name="LIC J2" dataDxfId="2">
      <calculatedColumnFormula>'LISTE ENGAGES'!I9</calculatedColumnFormula>
    </tableColumn>
    <tableColumn id="8" name="club J2" dataDxfId="1">
      <calculatedColumnFormula>'LISTE ENGAGES'!J9</calculatedColumnFormula>
    </tableColumn>
    <tableColumn id="9" name="RA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7:S66"/>
  <sheetViews>
    <sheetView workbookViewId="0">
      <selection activeCell="L20" sqref="L20"/>
    </sheetView>
  </sheetViews>
  <sheetFormatPr baseColWidth="10" defaultRowHeight="15" x14ac:dyDescent="0.25"/>
  <cols>
    <col min="3" max="3" width="24" bestFit="1" customWidth="1"/>
  </cols>
  <sheetData>
    <row r="7" spans="3:19" x14ac:dyDescent="0.25">
      <c r="C7" t="s">
        <v>134</v>
      </c>
      <c r="E7">
        <v>2020</v>
      </c>
      <c r="G7" t="s">
        <v>135</v>
      </c>
      <c r="H7" t="s">
        <v>222</v>
      </c>
      <c r="I7">
        <v>1</v>
      </c>
      <c r="J7">
        <v>6.9444000000000005E-4</v>
      </c>
      <c r="O7">
        <v>12</v>
      </c>
      <c r="P7">
        <v>0.5</v>
      </c>
      <c r="S7" t="s">
        <v>136</v>
      </c>
    </row>
    <row r="8" spans="3:19" x14ac:dyDescent="0.25">
      <c r="C8" t="s">
        <v>137</v>
      </c>
      <c r="E8">
        <v>2021</v>
      </c>
      <c r="G8" t="s">
        <v>138</v>
      </c>
      <c r="H8">
        <v>1</v>
      </c>
      <c r="I8">
        <v>2</v>
      </c>
      <c r="J8">
        <f>J7*I8</f>
        <v>1.3888800000000001E-3</v>
      </c>
      <c r="O8">
        <f>O7/2</f>
        <v>6</v>
      </c>
      <c r="P8">
        <f>P7/2</f>
        <v>0.25</v>
      </c>
      <c r="S8" t="s">
        <v>139</v>
      </c>
    </row>
    <row r="9" spans="3:19" x14ac:dyDescent="0.25">
      <c r="C9" t="s">
        <v>140</v>
      </c>
      <c r="E9">
        <v>2022</v>
      </c>
      <c r="G9" t="s">
        <v>141</v>
      </c>
      <c r="H9">
        <v>2</v>
      </c>
      <c r="I9">
        <v>3</v>
      </c>
      <c r="J9">
        <v>6.9444000000000005E-4</v>
      </c>
      <c r="O9">
        <f t="shared" ref="O9:P14" si="0">O8/2</f>
        <v>3</v>
      </c>
      <c r="P9">
        <f t="shared" si="0"/>
        <v>0.125</v>
      </c>
      <c r="S9" t="s">
        <v>142</v>
      </c>
    </row>
    <row r="10" spans="3:19" x14ac:dyDescent="0.25">
      <c r="C10" t="s">
        <v>143</v>
      </c>
      <c r="E10">
        <v>2023</v>
      </c>
      <c r="H10">
        <v>3</v>
      </c>
      <c r="I10">
        <v>4</v>
      </c>
      <c r="J10">
        <f t="shared" ref="J10" si="1">J9*I10</f>
        <v>2.7777600000000002E-3</v>
      </c>
      <c r="O10">
        <v>1</v>
      </c>
      <c r="P10">
        <f>P9/3</f>
        <v>4.1666666666666664E-2</v>
      </c>
      <c r="S10" t="s">
        <v>144</v>
      </c>
    </row>
    <row r="11" spans="3:19" x14ac:dyDescent="0.25">
      <c r="C11" t="s">
        <v>145</v>
      </c>
      <c r="E11">
        <v>2024</v>
      </c>
      <c r="H11">
        <v>4</v>
      </c>
      <c r="I11">
        <v>5</v>
      </c>
      <c r="J11">
        <v>6.9444000000000005E-4</v>
      </c>
      <c r="O11">
        <v>0.5</v>
      </c>
      <c r="P11">
        <f>P10/2</f>
        <v>2.0833333333333332E-2</v>
      </c>
      <c r="S11" t="s">
        <v>146</v>
      </c>
    </row>
    <row r="12" spans="3:19" x14ac:dyDescent="0.25">
      <c r="C12" t="s">
        <v>147</v>
      </c>
      <c r="H12">
        <v>5</v>
      </c>
      <c r="I12">
        <v>6</v>
      </c>
      <c r="J12">
        <f t="shared" ref="J12" si="2">J11*I12</f>
        <v>4.1666400000000001E-3</v>
      </c>
      <c r="O12">
        <f>O9/2</f>
        <v>1.5</v>
      </c>
      <c r="P12">
        <f>P9/2</f>
        <v>6.25E-2</v>
      </c>
      <c r="S12" t="s">
        <v>148</v>
      </c>
    </row>
    <row r="13" spans="3:19" x14ac:dyDescent="0.25">
      <c r="C13" t="s">
        <v>149</v>
      </c>
      <c r="H13">
        <v>6</v>
      </c>
      <c r="I13">
        <v>7</v>
      </c>
      <c r="J13">
        <v>6.9444000000000005E-4</v>
      </c>
      <c r="O13">
        <f>O12/2</f>
        <v>0.75</v>
      </c>
      <c r="P13">
        <f t="shared" si="0"/>
        <v>3.125E-2</v>
      </c>
      <c r="S13" t="s">
        <v>150</v>
      </c>
    </row>
    <row r="14" spans="3:19" x14ac:dyDescent="0.25">
      <c r="C14" t="s">
        <v>151</v>
      </c>
      <c r="H14">
        <v>7</v>
      </c>
      <c r="I14">
        <v>8</v>
      </c>
      <c r="J14">
        <f t="shared" ref="J14" si="3">J13*I14</f>
        <v>5.5555200000000004E-3</v>
      </c>
      <c r="O14">
        <f>O13/2</f>
        <v>0.375</v>
      </c>
      <c r="P14">
        <f t="shared" si="0"/>
        <v>1.5625E-2</v>
      </c>
      <c r="S14" t="s">
        <v>152</v>
      </c>
    </row>
    <row r="15" spans="3:19" x14ac:dyDescent="0.25">
      <c r="C15" t="s">
        <v>153</v>
      </c>
      <c r="H15">
        <v>8</v>
      </c>
      <c r="I15">
        <v>9</v>
      </c>
      <c r="J15">
        <v>6.9444000000000005E-4</v>
      </c>
      <c r="P15">
        <f>P10/60</f>
        <v>6.9444444444444436E-4</v>
      </c>
      <c r="S15" t="s">
        <v>154</v>
      </c>
    </row>
    <row r="16" spans="3:19" x14ac:dyDescent="0.25">
      <c r="C16" t="s">
        <v>155</v>
      </c>
      <c r="H16">
        <v>9</v>
      </c>
      <c r="I16">
        <v>10</v>
      </c>
      <c r="J16">
        <f t="shared" ref="J16" si="4">J15*I16</f>
        <v>6.9444000000000007E-3</v>
      </c>
      <c r="P16">
        <f>P15*50</f>
        <v>3.4722222222222217E-2</v>
      </c>
      <c r="S16" t="s">
        <v>156</v>
      </c>
    </row>
    <row r="17" spans="8:10" x14ac:dyDescent="0.25">
      <c r="H17">
        <v>10</v>
      </c>
      <c r="I17">
        <v>11</v>
      </c>
      <c r="J17">
        <v>6.9444000000000005E-4</v>
      </c>
    </row>
    <row r="18" spans="8:10" x14ac:dyDescent="0.25">
      <c r="H18">
        <v>11</v>
      </c>
      <c r="I18">
        <v>12</v>
      </c>
      <c r="J18">
        <f t="shared" ref="J18" si="5">J17*I18</f>
        <v>8.3332800000000002E-3</v>
      </c>
    </row>
    <row r="19" spans="8:10" x14ac:dyDescent="0.25">
      <c r="H19">
        <v>12</v>
      </c>
      <c r="I19">
        <v>13</v>
      </c>
      <c r="J19">
        <v>6.9444000000000005E-4</v>
      </c>
    </row>
    <row r="20" spans="8:10" x14ac:dyDescent="0.25">
      <c r="H20">
        <v>13</v>
      </c>
      <c r="I20">
        <v>14</v>
      </c>
      <c r="J20">
        <f t="shared" ref="J20" si="6">J19*I20</f>
        <v>9.7221600000000005E-3</v>
      </c>
    </row>
    <row r="21" spans="8:10" x14ac:dyDescent="0.25">
      <c r="H21">
        <v>14</v>
      </c>
      <c r="I21">
        <v>15</v>
      </c>
      <c r="J21">
        <v>6.9444000000000005E-4</v>
      </c>
    </row>
    <row r="22" spans="8:10" x14ac:dyDescent="0.25">
      <c r="H22">
        <v>15</v>
      </c>
      <c r="I22">
        <v>16</v>
      </c>
      <c r="J22">
        <f t="shared" ref="J22" si="7">J21*I22</f>
        <v>1.1111040000000001E-2</v>
      </c>
    </row>
    <row r="23" spans="8:10" x14ac:dyDescent="0.25">
      <c r="H23">
        <v>16</v>
      </c>
      <c r="I23">
        <v>17</v>
      </c>
      <c r="J23">
        <v>6.9444000000000005E-4</v>
      </c>
    </row>
    <row r="24" spans="8:10" x14ac:dyDescent="0.25">
      <c r="H24">
        <v>17</v>
      </c>
      <c r="I24">
        <v>18</v>
      </c>
      <c r="J24">
        <f t="shared" ref="J24" si="8">J23*I24</f>
        <v>1.2499920000000001E-2</v>
      </c>
    </row>
    <row r="25" spans="8:10" x14ac:dyDescent="0.25">
      <c r="H25">
        <v>18</v>
      </c>
      <c r="I25">
        <v>19</v>
      </c>
      <c r="J25">
        <v>6.9444000000000005E-4</v>
      </c>
    </row>
    <row r="26" spans="8:10" x14ac:dyDescent="0.25">
      <c r="H26">
        <v>19</v>
      </c>
      <c r="I26">
        <v>20</v>
      </c>
      <c r="J26">
        <f t="shared" ref="J26" si="9">J25*I26</f>
        <v>1.3888800000000001E-2</v>
      </c>
    </row>
    <row r="27" spans="8:10" x14ac:dyDescent="0.25">
      <c r="H27">
        <v>20</v>
      </c>
      <c r="I27">
        <v>21</v>
      </c>
      <c r="J27">
        <v>6.9444000000000005E-4</v>
      </c>
    </row>
    <row r="28" spans="8:10" x14ac:dyDescent="0.25">
      <c r="H28">
        <v>21</v>
      </c>
      <c r="I28">
        <v>22</v>
      </c>
      <c r="J28">
        <f t="shared" ref="J28" si="10">J27*I28</f>
        <v>1.5277680000000002E-2</v>
      </c>
    </row>
    <row r="29" spans="8:10" x14ac:dyDescent="0.25">
      <c r="H29">
        <v>22</v>
      </c>
      <c r="I29">
        <v>23</v>
      </c>
      <c r="J29">
        <v>6.9444000000000005E-4</v>
      </c>
    </row>
    <row r="30" spans="8:10" x14ac:dyDescent="0.25">
      <c r="H30">
        <v>23</v>
      </c>
      <c r="I30">
        <v>24</v>
      </c>
      <c r="J30">
        <f t="shared" ref="J30" si="11">J29*I30</f>
        <v>1.666656E-2</v>
      </c>
    </row>
    <row r="31" spans="8:10" x14ac:dyDescent="0.25">
      <c r="H31">
        <v>24</v>
      </c>
      <c r="I31">
        <v>25</v>
      </c>
      <c r="J31">
        <v>6.9444000000000005E-4</v>
      </c>
    </row>
    <row r="32" spans="8:10" x14ac:dyDescent="0.25">
      <c r="H32">
        <v>25</v>
      </c>
      <c r="I32">
        <v>26</v>
      </c>
      <c r="J32">
        <f t="shared" ref="J32" si="12">J31*I32</f>
        <v>1.8055440000000002E-2</v>
      </c>
    </row>
    <row r="33" spans="8:10" x14ac:dyDescent="0.25">
      <c r="H33">
        <v>26</v>
      </c>
      <c r="I33">
        <v>27</v>
      </c>
      <c r="J33">
        <v>6.9444000000000005E-4</v>
      </c>
    </row>
    <row r="34" spans="8:10" x14ac:dyDescent="0.25">
      <c r="H34">
        <v>27</v>
      </c>
      <c r="I34">
        <v>28</v>
      </c>
      <c r="J34">
        <f t="shared" ref="J34" si="13">J33*I34</f>
        <v>1.9444320000000001E-2</v>
      </c>
    </row>
    <row r="35" spans="8:10" x14ac:dyDescent="0.25">
      <c r="H35">
        <v>28</v>
      </c>
      <c r="I35">
        <v>29</v>
      </c>
      <c r="J35">
        <v>6.9444000000000005E-4</v>
      </c>
    </row>
    <row r="36" spans="8:10" x14ac:dyDescent="0.25">
      <c r="H36">
        <v>29</v>
      </c>
      <c r="I36">
        <v>30</v>
      </c>
      <c r="J36">
        <f t="shared" ref="J36" si="14">J35*I36</f>
        <v>2.0833200000000003E-2</v>
      </c>
    </row>
    <row r="37" spans="8:10" x14ac:dyDescent="0.25">
      <c r="H37">
        <v>30</v>
      </c>
      <c r="I37">
        <v>31</v>
      </c>
      <c r="J37">
        <v>6.9444000000000005E-4</v>
      </c>
    </row>
    <row r="38" spans="8:10" x14ac:dyDescent="0.25">
      <c r="H38">
        <v>31</v>
      </c>
      <c r="I38">
        <v>32</v>
      </c>
      <c r="J38">
        <f t="shared" ref="J38" si="15">J37*I38</f>
        <v>2.2222080000000002E-2</v>
      </c>
    </row>
    <row r="39" spans="8:10" x14ac:dyDescent="0.25">
      <c r="H39">
        <v>32</v>
      </c>
      <c r="I39">
        <v>33</v>
      </c>
      <c r="J39">
        <v>6.9444000000000005E-4</v>
      </c>
    </row>
    <row r="40" spans="8:10" x14ac:dyDescent="0.25">
      <c r="I40">
        <v>34</v>
      </c>
      <c r="J40">
        <f t="shared" ref="J40" si="16">J39*I40</f>
        <v>2.361096E-2</v>
      </c>
    </row>
    <row r="41" spans="8:10" x14ac:dyDescent="0.25">
      <c r="I41">
        <v>35</v>
      </c>
      <c r="J41">
        <v>6.9444000000000005E-4</v>
      </c>
    </row>
    <row r="42" spans="8:10" x14ac:dyDescent="0.25">
      <c r="I42">
        <v>36</v>
      </c>
      <c r="J42">
        <f t="shared" ref="J42" si="17">J41*I42</f>
        <v>2.4999840000000002E-2</v>
      </c>
    </row>
    <row r="43" spans="8:10" x14ac:dyDescent="0.25">
      <c r="I43">
        <v>37</v>
      </c>
      <c r="J43">
        <v>6.9444000000000005E-4</v>
      </c>
    </row>
    <row r="44" spans="8:10" x14ac:dyDescent="0.25">
      <c r="I44">
        <v>38</v>
      </c>
      <c r="J44">
        <f t="shared" ref="J44" si="18">J43*I44</f>
        <v>2.6388720000000001E-2</v>
      </c>
    </row>
    <row r="45" spans="8:10" x14ac:dyDescent="0.25">
      <c r="I45">
        <v>39</v>
      </c>
      <c r="J45">
        <v>6.9444000000000005E-4</v>
      </c>
    </row>
    <row r="46" spans="8:10" x14ac:dyDescent="0.25">
      <c r="I46">
        <v>40</v>
      </c>
      <c r="J46">
        <f t="shared" ref="J46" si="19">J45*I46</f>
        <v>2.7777600000000003E-2</v>
      </c>
    </row>
    <row r="47" spans="8:10" x14ac:dyDescent="0.25">
      <c r="I47">
        <v>41</v>
      </c>
      <c r="J47">
        <v>6.9444000000000005E-4</v>
      </c>
    </row>
    <row r="48" spans="8:10" x14ac:dyDescent="0.25">
      <c r="I48">
        <v>42</v>
      </c>
      <c r="J48">
        <f t="shared" ref="J48" si="20">J47*I48</f>
        <v>2.9166480000000002E-2</v>
      </c>
    </row>
    <row r="49" spans="9:10" x14ac:dyDescent="0.25">
      <c r="I49">
        <v>43</v>
      </c>
      <c r="J49">
        <v>6.9444000000000005E-4</v>
      </c>
    </row>
    <row r="50" spans="9:10" x14ac:dyDescent="0.25">
      <c r="I50">
        <v>44</v>
      </c>
      <c r="J50">
        <f t="shared" ref="J50" si="21">J49*I50</f>
        <v>3.0555360000000004E-2</v>
      </c>
    </row>
    <row r="51" spans="9:10" x14ac:dyDescent="0.25">
      <c r="I51">
        <v>45</v>
      </c>
      <c r="J51">
        <v>6.9444000000000005E-4</v>
      </c>
    </row>
    <row r="52" spans="9:10" x14ac:dyDescent="0.25">
      <c r="I52">
        <v>46</v>
      </c>
      <c r="J52">
        <f t="shared" ref="J52" si="22">J51*I52</f>
        <v>3.1944240000000006E-2</v>
      </c>
    </row>
    <row r="53" spans="9:10" x14ac:dyDescent="0.25">
      <c r="I53">
        <v>47</v>
      </c>
      <c r="J53">
        <v>6.9444000000000005E-4</v>
      </c>
    </row>
    <row r="54" spans="9:10" x14ac:dyDescent="0.25">
      <c r="I54">
        <v>48</v>
      </c>
      <c r="J54">
        <f t="shared" ref="J54" si="23">J53*I54</f>
        <v>3.3333120000000001E-2</v>
      </c>
    </row>
    <row r="55" spans="9:10" x14ac:dyDescent="0.25">
      <c r="I55">
        <v>49</v>
      </c>
      <c r="J55">
        <v>6.9444000000000005E-4</v>
      </c>
    </row>
    <row r="56" spans="9:10" x14ac:dyDescent="0.25">
      <c r="I56">
        <v>50</v>
      </c>
      <c r="J56">
        <f t="shared" ref="J56" si="24">J55*I56</f>
        <v>3.4722000000000003E-2</v>
      </c>
    </row>
    <row r="57" spans="9:10" x14ac:dyDescent="0.25">
      <c r="I57">
        <v>51</v>
      </c>
      <c r="J57">
        <v>6.9444000000000005E-4</v>
      </c>
    </row>
    <row r="58" spans="9:10" x14ac:dyDescent="0.25">
      <c r="I58">
        <v>52</v>
      </c>
      <c r="J58">
        <f t="shared" ref="J58" si="25">J57*I58</f>
        <v>3.6110880000000005E-2</v>
      </c>
    </row>
    <row r="59" spans="9:10" x14ac:dyDescent="0.25">
      <c r="I59">
        <v>53</v>
      </c>
      <c r="J59">
        <v>6.9444000000000005E-4</v>
      </c>
    </row>
    <row r="60" spans="9:10" x14ac:dyDescent="0.25">
      <c r="I60">
        <v>54</v>
      </c>
      <c r="J60">
        <f t="shared" ref="J60" si="26">J59*I60</f>
        <v>3.749976E-2</v>
      </c>
    </row>
    <row r="61" spans="9:10" x14ac:dyDescent="0.25">
      <c r="I61">
        <v>55</v>
      </c>
      <c r="J61">
        <v>6.9444000000000005E-4</v>
      </c>
    </row>
    <row r="62" spans="9:10" x14ac:dyDescent="0.25">
      <c r="I62">
        <v>56</v>
      </c>
      <c r="J62">
        <f t="shared" ref="J62" si="27">J61*I62</f>
        <v>3.8888640000000002E-2</v>
      </c>
    </row>
    <row r="63" spans="9:10" x14ac:dyDescent="0.25">
      <c r="I63">
        <v>57</v>
      </c>
      <c r="J63">
        <v>6.9444000000000005E-4</v>
      </c>
    </row>
    <row r="64" spans="9:10" x14ac:dyDescent="0.25">
      <c r="I64">
        <v>58</v>
      </c>
      <c r="J64">
        <f t="shared" ref="J64" si="28">J63*I64</f>
        <v>4.0277520000000004E-2</v>
      </c>
    </row>
    <row r="65" spans="9:10" x14ac:dyDescent="0.25">
      <c r="I65">
        <v>59</v>
      </c>
      <c r="J65">
        <v>6.9444000000000005E-4</v>
      </c>
    </row>
    <row r="66" spans="9:10" x14ac:dyDescent="0.25">
      <c r="I66">
        <v>60</v>
      </c>
      <c r="J66">
        <f t="shared" ref="J66" si="29">J65*I66</f>
        <v>4.1666400000000006E-2</v>
      </c>
    </row>
  </sheetData>
  <dataValidations count="1">
    <dataValidation type="list" allowBlank="1" showInputMessage="1" showErrorMessage="1" sqref="C7:C16">
      <formula1>$C$7:$C$17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B1:N99"/>
  <sheetViews>
    <sheetView topLeftCell="A28" workbookViewId="0">
      <selection activeCell="C54" sqref="C54"/>
    </sheetView>
  </sheetViews>
  <sheetFormatPr baseColWidth="10" defaultRowHeight="15" x14ac:dyDescent="0.25"/>
  <cols>
    <col min="3" max="3" width="37.7109375" customWidth="1"/>
    <col min="4" max="4" width="12" bestFit="1" customWidth="1"/>
    <col min="5" max="5" width="10.28515625" bestFit="1" customWidth="1"/>
    <col min="6" max="6" width="11" bestFit="1" customWidth="1"/>
    <col min="7" max="7" width="10" bestFit="1" customWidth="1"/>
    <col min="8" max="8" width="12.85546875" bestFit="1" customWidth="1"/>
    <col min="9" max="9" width="10.28515625" bestFit="1" customWidth="1"/>
    <col min="10" max="10" width="11" bestFit="1" customWidth="1"/>
    <col min="11" max="11" width="9.85546875" bestFit="1" customWidth="1"/>
    <col min="12" max="12" width="9.85546875" customWidth="1"/>
    <col min="13" max="13" width="7.140625" style="170" bestFit="1" customWidth="1"/>
    <col min="14" max="14" width="15.28515625" bestFit="1" customWidth="1"/>
  </cols>
  <sheetData>
    <row r="1" spans="3:14" ht="15.75" x14ac:dyDescent="0.25">
      <c r="C1" s="176" t="s">
        <v>223</v>
      </c>
    </row>
    <row r="3" spans="3:14" x14ac:dyDescent="0.25">
      <c r="C3" s="349" t="s">
        <v>224</v>
      </c>
      <c r="D3" s="349"/>
      <c r="E3" s="349" t="str">
        <f>IF('LISTE ENGAGES'!Q3="","",'LISTE ENGAGES'!Q3)</f>
        <v/>
      </c>
      <c r="F3" s="349"/>
      <c r="G3" s="349"/>
      <c r="H3" s="349"/>
      <c r="I3" s="349"/>
      <c r="J3" s="349"/>
      <c r="K3" s="349"/>
    </row>
    <row r="4" spans="3:14" x14ac:dyDescent="0.25">
      <c r="C4" s="349" t="s">
        <v>125</v>
      </c>
      <c r="D4" s="349"/>
      <c r="E4" s="349" t="str">
        <f>IF('LISTE ENGAGES'!Q5="","",'LISTE ENGAGES'!Q5)</f>
        <v/>
      </c>
      <c r="F4" s="349"/>
    </row>
    <row r="5" spans="3:14" x14ac:dyDescent="0.25">
      <c r="C5" s="349" t="s">
        <v>129</v>
      </c>
      <c r="D5" s="349"/>
      <c r="E5" s="349" t="str">
        <f>IF('LISTE ENGAGES'!Q9="","",'LISTE ENGAGES'!Q9)</f>
        <v/>
      </c>
      <c r="F5" s="349"/>
    </row>
    <row r="6" spans="3:14" x14ac:dyDescent="0.25">
      <c r="C6" s="349" t="s">
        <v>225</v>
      </c>
      <c r="D6" s="349"/>
      <c r="E6" s="349" t="str">
        <f>IF('LISTE ENGAGES'!Q7="","",CONCATENATE('LISTE ENGAGES'!Q7,"-",'LISTE ENGAGES'!Q8,"/",'LISTE ENGAGES'!Q6))</f>
        <v/>
      </c>
      <c r="F6" s="349"/>
    </row>
    <row r="7" spans="3:14" x14ac:dyDescent="0.25">
      <c r="C7" s="349" t="s">
        <v>130</v>
      </c>
      <c r="D7" s="349"/>
      <c r="E7" s="349" t="str">
        <f>IF('LISTE ENGAGES'!Q12="","",'LISTE ENGAGES'!Q12)</f>
        <v/>
      </c>
      <c r="F7" s="349"/>
    </row>
    <row r="9" spans="3:14" x14ac:dyDescent="0.25">
      <c r="C9" t="s">
        <v>226</v>
      </c>
      <c r="F9" t="s">
        <v>227</v>
      </c>
      <c r="G9" s="177"/>
      <c r="I9" s="349" t="s">
        <v>228</v>
      </c>
      <c r="J9" s="350"/>
      <c r="K9" s="177"/>
      <c r="M9"/>
      <c r="N9" s="170"/>
    </row>
    <row r="10" spans="3:14" x14ac:dyDescent="0.25">
      <c r="C10" t="s">
        <v>229</v>
      </c>
      <c r="F10" t="s">
        <v>227</v>
      </c>
      <c r="G10" s="177"/>
      <c r="I10" s="349" t="s">
        <v>228</v>
      </c>
      <c r="J10" s="350"/>
      <c r="K10" s="177"/>
      <c r="M10"/>
      <c r="N10" s="170"/>
    </row>
    <row r="13" spans="3:14" x14ac:dyDescent="0.25">
      <c r="C13" s="178" t="s">
        <v>230</v>
      </c>
    </row>
    <row r="15" spans="3:14" x14ac:dyDescent="0.25">
      <c r="C15" s="172" t="s">
        <v>231</v>
      </c>
      <c r="E15" s="352"/>
      <c r="F15" s="352"/>
      <c r="G15" s="352"/>
    </row>
    <row r="16" spans="3:14" x14ac:dyDescent="0.25">
      <c r="C16" s="353" t="s">
        <v>232</v>
      </c>
      <c r="D16" s="349"/>
      <c r="E16" s="354"/>
      <c r="F16" s="354"/>
      <c r="G16" s="354"/>
    </row>
    <row r="17" spans="3:13" x14ac:dyDescent="0.25">
      <c r="C17" s="353" t="s">
        <v>233</v>
      </c>
      <c r="D17" s="349"/>
      <c r="E17" s="354"/>
      <c r="F17" s="354"/>
      <c r="G17" s="354"/>
    </row>
    <row r="18" spans="3:13" x14ac:dyDescent="0.25">
      <c r="C18" s="353" t="s">
        <v>130</v>
      </c>
      <c r="D18" s="349"/>
      <c r="E18" s="354"/>
      <c r="F18" s="354"/>
      <c r="G18" s="354"/>
    </row>
    <row r="19" spans="3:13" x14ac:dyDescent="0.25">
      <c r="C19" s="353" t="s">
        <v>234</v>
      </c>
      <c r="D19" s="349"/>
      <c r="E19" s="354"/>
      <c r="F19" s="354"/>
      <c r="G19" s="354"/>
    </row>
    <row r="20" spans="3:13" x14ac:dyDescent="0.25">
      <c r="C20" s="353" t="s">
        <v>235</v>
      </c>
      <c r="D20" s="349"/>
      <c r="E20" s="354"/>
      <c r="F20" s="354"/>
      <c r="G20" s="354"/>
    </row>
    <row r="26" spans="3:13" x14ac:dyDescent="0.25">
      <c r="C26" t="s">
        <v>236</v>
      </c>
    </row>
    <row r="27" spans="3:13" x14ac:dyDescent="0.25">
      <c r="C27" s="179" t="s">
        <v>2</v>
      </c>
      <c r="D27" s="179" t="s">
        <v>3</v>
      </c>
      <c r="E27" s="179" t="s">
        <v>237</v>
      </c>
      <c r="F27" s="179" t="s">
        <v>238</v>
      </c>
      <c r="G27" s="179" t="s">
        <v>239</v>
      </c>
      <c r="H27" s="179" t="s">
        <v>240</v>
      </c>
      <c r="I27" s="179" t="s">
        <v>241</v>
      </c>
      <c r="J27" s="179" t="s">
        <v>242</v>
      </c>
      <c r="K27" s="170"/>
      <c r="M27"/>
    </row>
    <row r="28" spans="3:13" s="180" customFormat="1" x14ac:dyDescent="0.25">
      <c r="C28" s="181"/>
      <c r="D28" s="181"/>
      <c r="E28" s="181"/>
      <c r="F28" s="181"/>
      <c r="G28" s="181"/>
      <c r="H28" s="181"/>
      <c r="I28" s="181"/>
      <c r="J28" s="181"/>
      <c r="K28" s="182"/>
    </row>
    <row r="29" spans="3:13" s="180" customFormat="1" x14ac:dyDescent="0.25">
      <c r="C29" s="181"/>
      <c r="D29" s="181"/>
      <c r="E29" s="181"/>
      <c r="F29" s="181"/>
      <c r="G29" s="181"/>
      <c r="H29" s="181"/>
      <c r="I29" s="181"/>
      <c r="J29" s="181"/>
      <c r="K29" s="182"/>
    </row>
    <row r="34" spans="2:14" x14ac:dyDescent="0.25">
      <c r="C34" t="s">
        <v>243</v>
      </c>
    </row>
    <row r="35" spans="2:14" x14ac:dyDescent="0.25">
      <c r="C35" s="179" t="s">
        <v>2</v>
      </c>
      <c r="D35" s="179" t="s">
        <v>3</v>
      </c>
      <c r="E35" s="179" t="s">
        <v>237</v>
      </c>
      <c r="F35" s="179" t="s">
        <v>238</v>
      </c>
      <c r="G35" s="179" t="s">
        <v>239</v>
      </c>
      <c r="H35" s="179" t="s">
        <v>240</v>
      </c>
      <c r="I35" s="179" t="s">
        <v>241</v>
      </c>
      <c r="J35" s="179" t="s">
        <v>242</v>
      </c>
      <c r="K35" s="179" t="s">
        <v>244</v>
      </c>
      <c r="L35" s="183" t="s">
        <v>245</v>
      </c>
      <c r="M35" s="170" t="s">
        <v>246</v>
      </c>
      <c r="N35" s="184" t="s">
        <v>247</v>
      </c>
    </row>
    <row r="36" spans="2:14" x14ac:dyDescent="0.25">
      <c r="B36">
        <v>1</v>
      </c>
    </row>
    <row r="37" spans="2:14" x14ac:dyDescent="0.25">
      <c r="B37">
        <v>2</v>
      </c>
    </row>
    <row r="38" spans="2:14" x14ac:dyDescent="0.25">
      <c r="B38">
        <v>3</v>
      </c>
    </row>
    <row r="39" spans="2:14" x14ac:dyDescent="0.25">
      <c r="B39">
        <v>4</v>
      </c>
    </row>
    <row r="40" spans="2:14" x14ac:dyDescent="0.25">
      <c r="B40">
        <v>5</v>
      </c>
    </row>
    <row r="41" spans="2:14" x14ac:dyDescent="0.25">
      <c r="B41">
        <v>6</v>
      </c>
    </row>
    <row r="43" spans="2:14" x14ac:dyDescent="0.25">
      <c r="C43" t="s">
        <v>248</v>
      </c>
    </row>
    <row r="44" spans="2:14" x14ac:dyDescent="0.25">
      <c r="C44" s="179" t="s">
        <v>2</v>
      </c>
      <c r="D44" s="179" t="s">
        <v>3</v>
      </c>
      <c r="E44" s="179" t="s">
        <v>237</v>
      </c>
      <c r="F44" s="179" t="s">
        <v>238</v>
      </c>
      <c r="G44" s="179" t="s">
        <v>239</v>
      </c>
      <c r="H44" s="179" t="s">
        <v>240</v>
      </c>
      <c r="I44" s="179" t="s">
        <v>241</v>
      </c>
      <c r="J44" s="179" t="s">
        <v>242</v>
      </c>
      <c r="K44" s="179" t="s">
        <v>244</v>
      </c>
      <c r="L44" s="183" t="s">
        <v>249</v>
      </c>
      <c r="M44" s="170" t="s">
        <v>246</v>
      </c>
      <c r="N44" s="184" t="s">
        <v>247</v>
      </c>
    </row>
    <row r="45" spans="2:14" x14ac:dyDescent="0.25">
      <c r="B45">
        <v>1</v>
      </c>
    </row>
    <row r="46" spans="2:14" x14ac:dyDescent="0.25">
      <c r="B46">
        <v>2</v>
      </c>
    </row>
    <row r="47" spans="2:14" x14ac:dyDescent="0.25">
      <c r="B47">
        <v>3</v>
      </c>
    </row>
    <row r="48" spans="2:14" x14ac:dyDescent="0.25">
      <c r="B48">
        <v>4</v>
      </c>
    </row>
    <row r="49" spans="2:14" x14ac:dyDescent="0.25">
      <c r="B49">
        <v>5</v>
      </c>
    </row>
    <row r="50" spans="2:14" s="170" customFormat="1" x14ac:dyDescent="0.25">
      <c r="B50">
        <v>6</v>
      </c>
      <c r="C50"/>
      <c r="D50"/>
      <c r="E50"/>
      <c r="F50"/>
      <c r="G50"/>
      <c r="H50"/>
      <c r="I50"/>
      <c r="J50"/>
      <c r="K50"/>
      <c r="L50"/>
      <c r="N50"/>
    </row>
    <row r="52" spans="2:14" s="170" customFormat="1" x14ac:dyDescent="0.25">
      <c r="B52"/>
      <c r="C52" t="s">
        <v>186</v>
      </c>
      <c r="D52"/>
      <c r="E52"/>
      <c r="F52"/>
      <c r="G52"/>
      <c r="H52"/>
      <c r="I52"/>
      <c r="J52"/>
      <c r="K52"/>
      <c r="L52"/>
      <c r="N52"/>
    </row>
    <row r="53" spans="2:14" s="170" customFormat="1" x14ac:dyDescent="0.25">
      <c r="B53"/>
      <c r="C53" s="185" t="s">
        <v>2</v>
      </c>
      <c r="D53" s="185" t="s">
        <v>3</v>
      </c>
      <c r="E53" s="185" t="s">
        <v>237</v>
      </c>
      <c r="F53" s="185" t="s">
        <v>238</v>
      </c>
      <c r="G53" s="185" t="s">
        <v>239</v>
      </c>
      <c r="H53" s="185" t="s">
        <v>240</v>
      </c>
      <c r="I53" s="185" t="s">
        <v>241</v>
      </c>
      <c r="J53" s="185" t="s">
        <v>242</v>
      </c>
      <c r="K53" s="185" t="s">
        <v>244</v>
      </c>
      <c r="L53"/>
      <c r="N53"/>
    </row>
    <row r="54" spans="2:14" s="170" customFormat="1" x14ac:dyDescent="0.25">
      <c r="B54"/>
      <c r="C54">
        <f>'LISTE ENGAGES'!C10</f>
        <v>0</v>
      </c>
      <c r="D54">
        <f>'LISTE ENGAGES'!D10</f>
        <v>0</v>
      </c>
      <c r="E54">
        <f>'LISTE ENGAGES'!E10</f>
        <v>0</v>
      </c>
      <c r="F54">
        <f>'LISTE ENGAGES'!F10</f>
        <v>0</v>
      </c>
      <c r="G54">
        <f>'LISTE ENGAGES'!G10</f>
        <v>0</v>
      </c>
      <c r="H54">
        <f>'LISTE ENGAGES'!H10</f>
        <v>0</v>
      </c>
      <c r="I54">
        <f>'LISTE ENGAGES'!I10</f>
        <v>0</v>
      </c>
      <c r="J54">
        <f>'LISTE ENGAGES'!J10</f>
        <v>0</v>
      </c>
      <c r="K54" s="96">
        <v>1</v>
      </c>
      <c r="L54"/>
      <c r="N54"/>
    </row>
    <row r="55" spans="2:14" s="170" customFormat="1" x14ac:dyDescent="0.25">
      <c r="B55"/>
      <c r="C55">
        <f>'LISTE ENGAGES'!C9</f>
        <v>0</v>
      </c>
      <c r="D55">
        <f>'LISTE ENGAGES'!D9</f>
        <v>0</v>
      </c>
      <c r="E55">
        <f>'LISTE ENGAGES'!E9</f>
        <v>0</v>
      </c>
      <c r="F55">
        <f>'LISTE ENGAGES'!F9</f>
        <v>0</v>
      </c>
      <c r="G55">
        <f>'LISTE ENGAGES'!G9</f>
        <v>0</v>
      </c>
      <c r="H55">
        <f>'LISTE ENGAGES'!H9</f>
        <v>0</v>
      </c>
      <c r="I55">
        <f>'LISTE ENGAGES'!I9</f>
        <v>0</v>
      </c>
      <c r="J55">
        <f>'LISTE ENGAGES'!J9</f>
        <v>0</v>
      </c>
      <c r="K55" s="96">
        <v>2</v>
      </c>
      <c r="L55" s="96"/>
      <c r="N55"/>
    </row>
    <row r="56" spans="2:14" s="170" customFormat="1" x14ac:dyDescent="0.25">
      <c r="B56"/>
      <c r="C56">
        <f>'LISTE ENGAGES'!C11</f>
        <v>0</v>
      </c>
      <c r="D56">
        <f>'LISTE ENGAGES'!D11</f>
        <v>0</v>
      </c>
      <c r="E56">
        <f>'LISTE ENGAGES'!E11</f>
        <v>0</v>
      </c>
      <c r="F56">
        <f>'LISTE ENGAGES'!F11</f>
        <v>0</v>
      </c>
      <c r="G56">
        <f>'LISTE ENGAGES'!G11</f>
        <v>0</v>
      </c>
      <c r="H56">
        <f>'LISTE ENGAGES'!H11</f>
        <v>0</v>
      </c>
      <c r="I56">
        <f>'LISTE ENGAGES'!I11</f>
        <v>0</v>
      </c>
      <c r="J56">
        <f>'LISTE ENGAGES'!J11</f>
        <v>0</v>
      </c>
      <c r="K56" s="96"/>
      <c r="L56" s="96"/>
      <c r="N56"/>
    </row>
    <row r="57" spans="2:14" s="170" customFormat="1" x14ac:dyDescent="0.25">
      <c r="B57"/>
      <c r="C57">
        <f>'LISTE ENGAGES'!C12</f>
        <v>0</v>
      </c>
      <c r="D57">
        <f>'LISTE ENGAGES'!D12</f>
        <v>0</v>
      </c>
      <c r="E57">
        <f>'LISTE ENGAGES'!E12</f>
        <v>0</v>
      </c>
      <c r="F57">
        <f>'LISTE ENGAGES'!F12</f>
        <v>0</v>
      </c>
      <c r="G57">
        <f>'LISTE ENGAGES'!G12</f>
        <v>0</v>
      </c>
      <c r="H57">
        <f>'LISTE ENGAGES'!H12</f>
        <v>0</v>
      </c>
      <c r="I57">
        <f>'LISTE ENGAGES'!I12</f>
        <v>0</v>
      </c>
      <c r="J57">
        <f>'LISTE ENGAGES'!J12</f>
        <v>0</v>
      </c>
      <c r="K57" s="96"/>
      <c r="L57" s="96"/>
      <c r="N57"/>
    </row>
    <row r="58" spans="2:14" s="170" customFormat="1" x14ac:dyDescent="0.25">
      <c r="B58"/>
      <c r="C58">
        <f>'LISTE ENGAGES'!C13</f>
        <v>0</v>
      </c>
      <c r="D58">
        <f>'LISTE ENGAGES'!D13</f>
        <v>0</v>
      </c>
      <c r="E58">
        <f>'LISTE ENGAGES'!E13</f>
        <v>0</v>
      </c>
      <c r="F58">
        <f>'LISTE ENGAGES'!F13</f>
        <v>0</v>
      </c>
      <c r="G58">
        <f>'LISTE ENGAGES'!G13</f>
        <v>0</v>
      </c>
      <c r="H58">
        <f>'LISTE ENGAGES'!H13</f>
        <v>0</v>
      </c>
      <c r="I58">
        <f>'LISTE ENGAGES'!I13</f>
        <v>0</v>
      </c>
      <c r="J58">
        <f>'LISTE ENGAGES'!J13</f>
        <v>0</v>
      </c>
      <c r="K58" s="96"/>
      <c r="L58" s="96"/>
      <c r="N58"/>
    </row>
    <row r="59" spans="2:14" s="170" customFormat="1" x14ac:dyDescent="0.25">
      <c r="B59"/>
      <c r="C59">
        <f>'LISTE ENGAGES'!C14</f>
        <v>0</v>
      </c>
      <c r="D59">
        <f>'LISTE ENGAGES'!D14</f>
        <v>0</v>
      </c>
      <c r="E59">
        <f>'LISTE ENGAGES'!E14</f>
        <v>0</v>
      </c>
      <c r="F59">
        <f>'LISTE ENGAGES'!F14</f>
        <v>0</v>
      </c>
      <c r="G59">
        <f>'LISTE ENGAGES'!G14</f>
        <v>0</v>
      </c>
      <c r="H59">
        <f>'LISTE ENGAGES'!H14</f>
        <v>0</v>
      </c>
      <c r="I59">
        <f>'LISTE ENGAGES'!I14</f>
        <v>0</v>
      </c>
      <c r="J59">
        <f>'LISTE ENGAGES'!J14</f>
        <v>0</v>
      </c>
      <c r="K59" s="96"/>
      <c r="L59" s="96"/>
      <c r="N59"/>
    </row>
    <row r="60" spans="2:14" s="170" customFormat="1" x14ac:dyDescent="0.25">
      <c r="B60"/>
      <c r="C60">
        <f>'LISTE ENGAGES'!C15</f>
        <v>0</v>
      </c>
      <c r="D60">
        <f>'LISTE ENGAGES'!D15</f>
        <v>0</v>
      </c>
      <c r="E60">
        <f>'LISTE ENGAGES'!E15</f>
        <v>0</v>
      </c>
      <c r="F60">
        <f>'LISTE ENGAGES'!F15</f>
        <v>0</v>
      </c>
      <c r="G60">
        <f>'LISTE ENGAGES'!G15</f>
        <v>0</v>
      </c>
      <c r="H60">
        <f>'LISTE ENGAGES'!H15</f>
        <v>0</v>
      </c>
      <c r="I60">
        <f>'LISTE ENGAGES'!I15</f>
        <v>0</v>
      </c>
      <c r="J60">
        <f>'LISTE ENGAGES'!J15</f>
        <v>0</v>
      </c>
      <c r="K60" s="96"/>
      <c r="L60" s="96"/>
      <c r="N60"/>
    </row>
    <row r="61" spans="2:14" s="170" customFormat="1" x14ac:dyDescent="0.25">
      <c r="B61"/>
      <c r="C61">
        <f>'LISTE ENGAGES'!C16</f>
        <v>0</v>
      </c>
      <c r="D61">
        <f>'LISTE ENGAGES'!D16</f>
        <v>0</v>
      </c>
      <c r="E61">
        <f>'LISTE ENGAGES'!E16</f>
        <v>0</v>
      </c>
      <c r="F61">
        <f>'LISTE ENGAGES'!F16</f>
        <v>0</v>
      </c>
      <c r="G61">
        <f>'LISTE ENGAGES'!G16</f>
        <v>0</v>
      </c>
      <c r="H61">
        <f>'LISTE ENGAGES'!H16</f>
        <v>0</v>
      </c>
      <c r="I61">
        <f>'LISTE ENGAGES'!I16</f>
        <v>0</v>
      </c>
      <c r="J61">
        <f>'LISTE ENGAGES'!J16</f>
        <v>0</v>
      </c>
      <c r="K61" s="96"/>
      <c r="L61" s="96"/>
      <c r="N61"/>
    </row>
    <row r="62" spans="2:14" s="170" customFormat="1" x14ac:dyDescent="0.25">
      <c r="B62"/>
      <c r="C62">
        <f>'LISTE ENGAGES'!C17</f>
        <v>0</v>
      </c>
      <c r="D62">
        <f>'LISTE ENGAGES'!D17</f>
        <v>0</v>
      </c>
      <c r="E62">
        <f>'LISTE ENGAGES'!E17</f>
        <v>0</v>
      </c>
      <c r="F62">
        <f>'LISTE ENGAGES'!F17</f>
        <v>0</v>
      </c>
      <c r="G62">
        <f>'LISTE ENGAGES'!G17</f>
        <v>0</v>
      </c>
      <c r="H62">
        <f>'LISTE ENGAGES'!H17</f>
        <v>0</v>
      </c>
      <c r="I62">
        <f>'LISTE ENGAGES'!I17</f>
        <v>0</v>
      </c>
      <c r="J62">
        <f>'LISTE ENGAGES'!J17</f>
        <v>0</v>
      </c>
      <c r="K62" s="96"/>
      <c r="L62" s="96"/>
      <c r="N62"/>
    </row>
    <row r="63" spans="2:14" s="170" customFormat="1" x14ac:dyDescent="0.25">
      <c r="B63"/>
      <c r="C63">
        <f>'LISTE ENGAGES'!C18</f>
        <v>0</v>
      </c>
      <c r="D63">
        <f>'LISTE ENGAGES'!D18</f>
        <v>0</v>
      </c>
      <c r="E63">
        <f>'LISTE ENGAGES'!E18</f>
        <v>0</v>
      </c>
      <c r="F63">
        <f>'LISTE ENGAGES'!F18</f>
        <v>0</v>
      </c>
      <c r="G63">
        <f>'LISTE ENGAGES'!G18</f>
        <v>0</v>
      </c>
      <c r="H63">
        <f>'LISTE ENGAGES'!H18</f>
        <v>0</v>
      </c>
      <c r="I63">
        <f>'LISTE ENGAGES'!I18</f>
        <v>0</v>
      </c>
      <c r="J63">
        <f>'LISTE ENGAGES'!J18</f>
        <v>0</v>
      </c>
      <c r="K63" s="96"/>
      <c r="L63" s="96"/>
      <c r="N63"/>
    </row>
    <row r="64" spans="2:14" s="170" customFormat="1" x14ac:dyDescent="0.25">
      <c r="B64"/>
      <c r="C64">
        <f>'LISTE ENGAGES'!C19</f>
        <v>0</v>
      </c>
      <c r="D64">
        <f>'LISTE ENGAGES'!D19</f>
        <v>0</v>
      </c>
      <c r="E64">
        <f>'LISTE ENGAGES'!E19</f>
        <v>0</v>
      </c>
      <c r="F64">
        <f>'LISTE ENGAGES'!F19</f>
        <v>0</v>
      </c>
      <c r="G64">
        <f>'LISTE ENGAGES'!G19</f>
        <v>0</v>
      </c>
      <c r="H64">
        <f>'LISTE ENGAGES'!H19</f>
        <v>0</v>
      </c>
      <c r="I64">
        <f>'LISTE ENGAGES'!I19</f>
        <v>0</v>
      </c>
      <c r="J64">
        <f>'LISTE ENGAGES'!J19</f>
        <v>0</v>
      </c>
      <c r="K64" s="96"/>
      <c r="L64" s="96"/>
      <c r="N64"/>
    </row>
    <row r="65" spans="2:14" s="170" customFormat="1" x14ac:dyDescent="0.25">
      <c r="B65"/>
      <c r="C65">
        <f>'LISTE ENGAGES'!C20</f>
        <v>0</v>
      </c>
      <c r="D65">
        <f>'LISTE ENGAGES'!D20</f>
        <v>0</v>
      </c>
      <c r="E65">
        <f>'LISTE ENGAGES'!E20</f>
        <v>0</v>
      </c>
      <c r="F65">
        <f>'LISTE ENGAGES'!F20</f>
        <v>0</v>
      </c>
      <c r="G65">
        <f>'LISTE ENGAGES'!G20</f>
        <v>0</v>
      </c>
      <c r="H65">
        <f>'LISTE ENGAGES'!H20</f>
        <v>0</v>
      </c>
      <c r="I65">
        <f>'LISTE ENGAGES'!I20</f>
        <v>0</v>
      </c>
      <c r="J65">
        <f>'LISTE ENGAGES'!J20</f>
        <v>0</v>
      </c>
      <c r="K65" s="96"/>
      <c r="L65" s="96"/>
      <c r="N65"/>
    </row>
    <row r="66" spans="2:14" s="170" customFormat="1" x14ac:dyDescent="0.25">
      <c r="B66"/>
      <c r="C66">
        <f>'LISTE ENGAGES'!C21</f>
        <v>0</v>
      </c>
      <c r="D66">
        <f>'LISTE ENGAGES'!D21</f>
        <v>0</v>
      </c>
      <c r="E66">
        <f>'LISTE ENGAGES'!E21</f>
        <v>0</v>
      </c>
      <c r="F66">
        <f>'LISTE ENGAGES'!F21</f>
        <v>0</v>
      </c>
      <c r="G66">
        <f>'LISTE ENGAGES'!G21</f>
        <v>0</v>
      </c>
      <c r="H66">
        <f>'LISTE ENGAGES'!H21</f>
        <v>0</v>
      </c>
      <c r="I66">
        <f>'LISTE ENGAGES'!I21</f>
        <v>0</v>
      </c>
      <c r="J66">
        <f>'LISTE ENGAGES'!J21</f>
        <v>0</v>
      </c>
      <c r="K66" s="96"/>
      <c r="L66" s="96"/>
      <c r="N66"/>
    </row>
    <row r="67" spans="2:14" s="170" customFormat="1" x14ac:dyDescent="0.25">
      <c r="B67"/>
      <c r="C67">
        <f>'LISTE ENGAGES'!C22</f>
        <v>0</v>
      </c>
      <c r="D67">
        <f>'LISTE ENGAGES'!D22</f>
        <v>0</v>
      </c>
      <c r="E67">
        <f>'LISTE ENGAGES'!E22</f>
        <v>0</v>
      </c>
      <c r="F67">
        <f>'LISTE ENGAGES'!F22</f>
        <v>0</v>
      </c>
      <c r="G67">
        <f>'LISTE ENGAGES'!G22</f>
        <v>0</v>
      </c>
      <c r="H67">
        <f>'LISTE ENGAGES'!H22</f>
        <v>0</v>
      </c>
      <c r="I67">
        <f>'LISTE ENGAGES'!I22</f>
        <v>0</v>
      </c>
      <c r="J67">
        <f>'LISTE ENGAGES'!J22</f>
        <v>0</v>
      </c>
      <c r="K67" s="96"/>
      <c r="L67" s="96"/>
      <c r="N67"/>
    </row>
    <row r="68" spans="2:14" s="170" customFormat="1" x14ac:dyDescent="0.25">
      <c r="B68"/>
      <c r="C68">
        <f>'LISTE ENGAGES'!C23</f>
        <v>0</v>
      </c>
      <c r="D68">
        <f>'LISTE ENGAGES'!D23</f>
        <v>0</v>
      </c>
      <c r="E68">
        <f>'LISTE ENGAGES'!E23</f>
        <v>0</v>
      </c>
      <c r="F68">
        <f>'LISTE ENGAGES'!F23</f>
        <v>0</v>
      </c>
      <c r="G68">
        <f>'LISTE ENGAGES'!G23</f>
        <v>0</v>
      </c>
      <c r="H68">
        <f>'LISTE ENGAGES'!H23</f>
        <v>0</v>
      </c>
      <c r="I68">
        <f>'LISTE ENGAGES'!I23</f>
        <v>0</v>
      </c>
      <c r="J68">
        <f>'LISTE ENGAGES'!J23</f>
        <v>0</v>
      </c>
      <c r="K68" s="96"/>
      <c r="L68" s="96"/>
      <c r="N68"/>
    </row>
    <row r="69" spans="2:14" s="170" customFormat="1" x14ac:dyDescent="0.25">
      <c r="B69"/>
      <c r="C69">
        <f>'LISTE ENGAGES'!C24</f>
        <v>0</v>
      </c>
      <c r="D69">
        <f>'LISTE ENGAGES'!D24</f>
        <v>0</v>
      </c>
      <c r="E69">
        <f>'LISTE ENGAGES'!E24</f>
        <v>0</v>
      </c>
      <c r="F69">
        <f>'LISTE ENGAGES'!F24</f>
        <v>0</v>
      </c>
      <c r="G69">
        <f>'LISTE ENGAGES'!G24</f>
        <v>0</v>
      </c>
      <c r="H69">
        <f>'LISTE ENGAGES'!H24</f>
        <v>0</v>
      </c>
      <c r="I69">
        <f>'LISTE ENGAGES'!I24</f>
        <v>0</v>
      </c>
      <c r="J69">
        <f>'LISTE ENGAGES'!J24</f>
        <v>0</v>
      </c>
      <c r="K69" s="96"/>
      <c r="L69" s="96"/>
      <c r="N69"/>
    </row>
    <row r="70" spans="2:14" s="170" customFormat="1" x14ac:dyDescent="0.25">
      <c r="B70"/>
      <c r="C70">
        <f>'LISTE ENGAGES'!C25</f>
        <v>0</v>
      </c>
      <c r="D70">
        <f>'LISTE ENGAGES'!D25</f>
        <v>0</v>
      </c>
      <c r="E70">
        <f>'LISTE ENGAGES'!E25</f>
        <v>0</v>
      </c>
      <c r="F70">
        <f>'LISTE ENGAGES'!F25</f>
        <v>0</v>
      </c>
      <c r="G70">
        <f>'LISTE ENGAGES'!G25</f>
        <v>0</v>
      </c>
      <c r="H70">
        <f>'LISTE ENGAGES'!H25</f>
        <v>0</v>
      </c>
      <c r="I70">
        <f>'LISTE ENGAGES'!I25</f>
        <v>0</v>
      </c>
      <c r="J70">
        <f>'LISTE ENGAGES'!J25</f>
        <v>0</v>
      </c>
      <c r="K70" s="96"/>
      <c r="L70" s="96"/>
      <c r="N70"/>
    </row>
    <row r="71" spans="2:14" s="170" customFormat="1" x14ac:dyDescent="0.25">
      <c r="B71"/>
      <c r="C71">
        <f>'LISTE ENGAGES'!C26</f>
        <v>0</v>
      </c>
      <c r="D71">
        <f>'LISTE ENGAGES'!D26</f>
        <v>0</v>
      </c>
      <c r="E71">
        <f>'LISTE ENGAGES'!E26</f>
        <v>0</v>
      </c>
      <c r="F71">
        <f>'LISTE ENGAGES'!F26</f>
        <v>0</v>
      </c>
      <c r="G71">
        <f>'LISTE ENGAGES'!G26</f>
        <v>0</v>
      </c>
      <c r="H71">
        <f>'LISTE ENGAGES'!H26</f>
        <v>0</v>
      </c>
      <c r="I71">
        <f>'LISTE ENGAGES'!I26</f>
        <v>0</v>
      </c>
      <c r="J71">
        <f>'LISTE ENGAGES'!J26</f>
        <v>0</v>
      </c>
      <c r="K71" s="96"/>
      <c r="L71" s="96"/>
      <c r="N71"/>
    </row>
    <row r="72" spans="2:14" s="170" customFormat="1" x14ac:dyDescent="0.25">
      <c r="B72"/>
      <c r="C72">
        <f>'LISTE ENGAGES'!C27</f>
        <v>0</v>
      </c>
      <c r="D72">
        <f>'LISTE ENGAGES'!D27</f>
        <v>0</v>
      </c>
      <c r="E72">
        <f>'LISTE ENGAGES'!E27</f>
        <v>0</v>
      </c>
      <c r="F72">
        <f>'LISTE ENGAGES'!F27</f>
        <v>0</v>
      </c>
      <c r="G72">
        <f>'LISTE ENGAGES'!G27</f>
        <v>0</v>
      </c>
      <c r="H72">
        <f>'LISTE ENGAGES'!H27</f>
        <v>0</v>
      </c>
      <c r="I72">
        <f>'LISTE ENGAGES'!I27</f>
        <v>0</v>
      </c>
      <c r="J72">
        <f>'LISTE ENGAGES'!J27</f>
        <v>0</v>
      </c>
      <c r="K72" s="96"/>
      <c r="L72" s="96"/>
      <c r="N72"/>
    </row>
    <row r="73" spans="2:14" s="170" customFormat="1" x14ac:dyDescent="0.25">
      <c r="B73"/>
      <c r="C73">
        <f>'LISTE ENGAGES'!C28</f>
        <v>0</v>
      </c>
      <c r="D73">
        <f>'LISTE ENGAGES'!D28</f>
        <v>0</v>
      </c>
      <c r="E73">
        <f>'LISTE ENGAGES'!E28</f>
        <v>0</v>
      </c>
      <c r="F73">
        <f>'LISTE ENGAGES'!F28</f>
        <v>0</v>
      </c>
      <c r="G73">
        <f>'LISTE ENGAGES'!G28</f>
        <v>0</v>
      </c>
      <c r="H73">
        <f>'LISTE ENGAGES'!H28</f>
        <v>0</v>
      </c>
      <c r="I73">
        <f>'LISTE ENGAGES'!I28</f>
        <v>0</v>
      </c>
      <c r="J73">
        <f>'LISTE ENGAGES'!J28</f>
        <v>0</v>
      </c>
      <c r="K73" s="96"/>
      <c r="L73" s="96"/>
      <c r="N73"/>
    </row>
    <row r="74" spans="2:14" s="170" customFormat="1" x14ac:dyDescent="0.25">
      <c r="B74"/>
      <c r="C74">
        <f>'LISTE ENGAGES'!C29</f>
        <v>0</v>
      </c>
      <c r="D74">
        <f>'LISTE ENGAGES'!D29</f>
        <v>0</v>
      </c>
      <c r="E74">
        <f>'LISTE ENGAGES'!E29</f>
        <v>0</v>
      </c>
      <c r="F74">
        <f>'LISTE ENGAGES'!F29</f>
        <v>0</v>
      </c>
      <c r="G74">
        <f>'LISTE ENGAGES'!G29</f>
        <v>0</v>
      </c>
      <c r="H74">
        <f>'LISTE ENGAGES'!H29</f>
        <v>0</v>
      </c>
      <c r="I74">
        <f>'LISTE ENGAGES'!I29</f>
        <v>0</v>
      </c>
      <c r="J74">
        <f>'LISTE ENGAGES'!J29</f>
        <v>0</v>
      </c>
      <c r="K74" s="96"/>
      <c r="L74" s="96"/>
      <c r="N74"/>
    </row>
    <row r="75" spans="2:14" s="170" customFormat="1" x14ac:dyDescent="0.25">
      <c r="B75"/>
      <c r="C75">
        <f>'LISTE ENGAGES'!C30</f>
        <v>0</v>
      </c>
      <c r="D75">
        <f>'LISTE ENGAGES'!D30</f>
        <v>0</v>
      </c>
      <c r="E75">
        <f>'LISTE ENGAGES'!E30</f>
        <v>0</v>
      </c>
      <c r="F75">
        <f>'LISTE ENGAGES'!F30</f>
        <v>0</v>
      </c>
      <c r="G75">
        <f>'LISTE ENGAGES'!G30</f>
        <v>0</v>
      </c>
      <c r="H75">
        <f>'LISTE ENGAGES'!H30</f>
        <v>0</v>
      </c>
      <c r="I75">
        <f>'LISTE ENGAGES'!I30</f>
        <v>0</v>
      </c>
      <c r="J75">
        <f>'LISTE ENGAGES'!J30</f>
        <v>0</v>
      </c>
      <c r="K75" s="96"/>
      <c r="L75" s="96"/>
      <c r="N75"/>
    </row>
    <row r="76" spans="2:14" s="170" customFormat="1" x14ac:dyDescent="0.25">
      <c r="B76"/>
      <c r="C76">
        <f>'LISTE ENGAGES'!C31</f>
        <v>0</v>
      </c>
      <c r="D76">
        <f>'LISTE ENGAGES'!D31</f>
        <v>0</v>
      </c>
      <c r="E76">
        <f>'LISTE ENGAGES'!E31</f>
        <v>0</v>
      </c>
      <c r="F76">
        <f>'LISTE ENGAGES'!F31</f>
        <v>0</v>
      </c>
      <c r="G76">
        <f>'LISTE ENGAGES'!G31</f>
        <v>0</v>
      </c>
      <c r="H76">
        <f>'LISTE ENGAGES'!H31</f>
        <v>0</v>
      </c>
      <c r="I76">
        <f>'LISTE ENGAGES'!I31</f>
        <v>0</v>
      </c>
      <c r="J76">
        <f>'LISTE ENGAGES'!J31</f>
        <v>0</v>
      </c>
      <c r="K76" s="96"/>
      <c r="L76" s="96"/>
      <c r="N76"/>
    </row>
    <row r="77" spans="2:14" s="170" customFormat="1" x14ac:dyDescent="0.25">
      <c r="B77"/>
      <c r="C77">
        <f>'LISTE ENGAGES'!C32</f>
        <v>0</v>
      </c>
      <c r="D77">
        <f>'LISTE ENGAGES'!D32</f>
        <v>0</v>
      </c>
      <c r="E77">
        <f>'LISTE ENGAGES'!E32</f>
        <v>0</v>
      </c>
      <c r="F77">
        <f>'LISTE ENGAGES'!F32</f>
        <v>0</v>
      </c>
      <c r="G77">
        <f>'LISTE ENGAGES'!G32</f>
        <v>0</v>
      </c>
      <c r="H77">
        <f>'LISTE ENGAGES'!H32</f>
        <v>0</v>
      </c>
      <c r="I77">
        <f>'LISTE ENGAGES'!I32</f>
        <v>0</v>
      </c>
      <c r="J77">
        <f>'LISTE ENGAGES'!J32</f>
        <v>0</v>
      </c>
      <c r="K77" s="96"/>
      <c r="L77" s="96"/>
      <c r="N77"/>
    </row>
    <row r="78" spans="2:14" s="170" customFormat="1" x14ac:dyDescent="0.25">
      <c r="B78"/>
      <c r="C78">
        <f>'LISTE ENGAGES'!C33</f>
        <v>0</v>
      </c>
      <c r="D78">
        <f>'LISTE ENGAGES'!D33</f>
        <v>0</v>
      </c>
      <c r="E78">
        <f>'LISTE ENGAGES'!E33</f>
        <v>0</v>
      </c>
      <c r="F78">
        <f>'LISTE ENGAGES'!F33</f>
        <v>0</v>
      </c>
      <c r="G78">
        <f>'LISTE ENGAGES'!G33</f>
        <v>0</v>
      </c>
      <c r="H78">
        <f>'LISTE ENGAGES'!H33</f>
        <v>0</v>
      </c>
      <c r="I78">
        <f>'LISTE ENGAGES'!I33</f>
        <v>0</v>
      </c>
      <c r="J78">
        <f>'LISTE ENGAGES'!J33</f>
        <v>0</v>
      </c>
      <c r="K78" s="96"/>
      <c r="L78" s="96"/>
      <c r="N78"/>
    </row>
    <row r="79" spans="2:14" s="170" customFormat="1" x14ac:dyDescent="0.25">
      <c r="B79"/>
      <c r="C79">
        <f>'LISTE ENGAGES'!C34</f>
        <v>0</v>
      </c>
      <c r="D79">
        <f>'LISTE ENGAGES'!D34</f>
        <v>0</v>
      </c>
      <c r="E79">
        <f>'LISTE ENGAGES'!E34</f>
        <v>0</v>
      </c>
      <c r="F79">
        <f>'LISTE ENGAGES'!F34</f>
        <v>0</v>
      </c>
      <c r="G79">
        <f>'LISTE ENGAGES'!G34</f>
        <v>0</v>
      </c>
      <c r="H79">
        <f>'LISTE ENGAGES'!H34</f>
        <v>0</v>
      </c>
      <c r="I79">
        <f>'LISTE ENGAGES'!I34</f>
        <v>0</v>
      </c>
      <c r="J79">
        <f>'LISTE ENGAGES'!J34</f>
        <v>0</v>
      </c>
      <c r="K79" s="96"/>
      <c r="L79" s="96"/>
      <c r="N79"/>
    </row>
    <row r="80" spans="2:14" x14ac:dyDescent="0.25">
      <c r="C80">
        <f>'LISTE ENGAGES'!C35</f>
        <v>0</v>
      </c>
      <c r="D80">
        <f>'LISTE ENGAGES'!D35</f>
        <v>0</v>
      </c>
      <c r="E80">
        <f>'LISTE ENGAGES'!E35</f>
        <v>0</v>
      </c>
      <c r="F80">
        <f>'LISTE ENGAGES'!F35</f>
        <v>0</v>
      </c>
      <c r="G80">
        <f>'LISTE ENGAGES'!G35</f>
        <v>0</v>
      </c>
      <c r="H80">
        <f>'LISTE ENGAGES'!H35</f>
        <v>0</v>
      </c>
      <c r="I80">
        <f>'LISTE ENGAGES'!I35</f>
        <v>0</v>
      </c>
      <c r="J80">
        <f>'LISTE ENGAGES'!J35</f>
        <v>0</v>
      </c>
      <c r="K80" s="96"/>
    </row>
    <row r="81" spans="2:14" x14ac:dyDescent="0.25">
      <c r="C81">
        <f>'LISTE ENGAGES'!C36</f>
        <v>0</v>
      </c>
      <c r="D81">
        <f>'LISTE ENGAGES'!D36</f>
        <v>0</v>
      </c>
      <c r="E81">
        <f>'LISTE ENGAGES'!E36</f>
        <v>0</v>
      </c>
      <c r="F81">
        <f>'LISTE ENGAGES'!F36</f>
        <v>0</v>
      </c>
      <c r="G81">
        <f>'LISTE ENGAGES'!G36</f>
        <v>0</v>
      </c>
      <c r="H81">
        <f>'LISTE ENGAGES'!H36</f>
        <v>0</v>
      </c>
      <c r="I81">
        <f>'LISTE ENGAGES'!I36</f>
        <v>0</v>
      </c>
      <c r="J81">
        <f>'LISTE ENGAGES'!J36</f>
        <v>0</v>
      </c>
      <c r="K81" s="96"/>
    </row>
    <row r="84" spans="2:14" s="170" customFormat="1" x14ac:dyDescent="0.25">
      <c r="B84"/>
      <c r="C84" s="351" t="s">
        <v>250</v>
      </c>
      <c r="D84" s="351"/>
      <c r="E84" s="351"/>
      <c r="F84" s="351"/>
      <c r="G84" s="351"/>
      <c r="H84" s="351"/>
      <c r="I84" s="351"/>
      <c r="J84" s="351"/>
      <c r="K84" s="351"/>
      <c r="L84"/>
      <c r="N84"/>
    </row>
    <row r="85" spans="2:14" s="170" customFormat="1" x14ac:dyDescent="0.25">
      <c r="B85"/>
      <c r="C85" s="351"/>
      <c r="D85" s="351"/>
      <c r="E85" s="351"/>
      <c r="F85" s="351"/>
      <c r="G85" s="351"/>
      <c r="H85" s="351"/>
      <c r="I85" s="351"/>
      <c r="J85" s="351"/>
      <c r="K85" s="351"/>
      <c r="L85"/>
      <c r="N85"/>
    </row>
    <row r="86" spans="2:14" s="170" customFormat="1" x14ac:dyDescent="0.25">
      <c r="B86"/>
      <c r="C86" s="351"/>
      <c r="D86" s="351"/>
      <c r="E86" s="351"/>
      <c r="F86" s="351"/>
      <c r="G86" s="351"/>
      <c r="H86" s="351"/>
      <c r="I86" s="351"/>
      <c r="J86" s="351"/>
      <c r="K86" s="351"/>
      <c r="L86"/>
      <c r="N86"/>
    </row>
    <row r="87" spans="2:14" s="170" customFormat="1" x14ac:dyDescent="0.25">
      <c r="B87"/>
      <c r="C87" s="351"/>
      <c r="D87" s="351"/>
      <c r="E87" s="351"/>
      <c r="F87" s="351"/>
      <c r="G87" s="351"/>
      <c r="H87" s="351"/>
      <c r="I87" s="351"/>
      <c r="J87" s="351"/>
      <c r="K87" s="351"/>
      <c r="L87"/>
      <c r="N87"/>
    </row>
    <row r="88" spans="2:14" x14ac:dyDescent="0.25">
      <c r="C88" s="351"/>
      <c r="D88" s="351"/>
      <c r="E88" s="351"/>
      <c r="F88" s="351"/>
      <c r="G88" s="351"/>
      <c r="H88" s="351"/>
      <c r="I88" s="351"/>
      <c r="J88" s="351"/>
      <c r="K88" s="351"/>
    </row>
    <row r="89" spans="2:14" x14ac:dyDescent="0.25">
      <c r="C89" s="351"/>
      <c r="D89" s="351"/>
      <c r="E89" s="351"/>
      <c r="F89" s="351"/>
      <c r="G89" s="351"/>
      <c r="H89" s="351"/>
      <c r="I89" s="351"/>
      <c r="J89" s="351"/>
      <c r="K89" s="351"/>
    </row>
    <row r="90" spans="2:14" x14ac:dyDescent="0.25">
      <c r="C90" s="351"/>
      <c r="D90" s="351"/>
      <c r="E90" s="351"/>
      <c r="F90" s="351"/>
      <c r="G90" s="351"/>
      <c r="H90" s="351"/>
      <c r="I90" s="351"/>
      <c r="J90" s="351"/>
      <c r="K90" s="351"/>
    </row>
    <row r="93" spans="2:14" x14ac:dyDescent="0.25">
      <c r="C93" s="351" t="s">
        <v>251</v>
      </c>
      <c r="D93" s="351"/>
      <c r="E93" s="351"/>
      <c r="F93" s="351"/>
      <c r="G93" s="351"/>
      <c r="H93" s="351"/>
      <c r="I93" s="351"/>
      <c r="J93" s="351"/>
      <c r="K93" s="351"/>
    </row>
    <row r="94" spans="2:14" x14ac:dyDescent="0.25">
      <c r="C94" s="351"/>
      <c r="D94" s="351"/>
      <c r="E94" s="351"/>
      <c r="F94" s="351"/>
      <c r="G94" s="351"/>
      <c r="H94" s="351"/>
      <c r="I94" s="351"/>
      <c r="J94" s="351"/>
      <c r="K94" s="351"/>
    </row>
    <row r="95" spans="2:14" x14ac:dyDescent="0.25">
      <c r="C95" s="351"/>
      <c r="D95" s="351"/>
      <c r="E95" s="351"/>
      <c r="F95" s="351"/>
      <c r="G95" s="351"/>
      <c r="H95" s="351"/>
      <c r="I95" s="351"/>
      <c r="J95" s="351"/>
      <c r="K95" s="351"/>
    </row>
    <row r="96" spans="2:14" x14ac:dyDescent="0.25">
      <c r="C96" s="351"/>
      <c r="D96" s="351"/>
      <c r="E96" s="351"/>
      <c r="F96" s="351"/>
      <c r="G96" s="351"/>
      <c r="H96" s="351"/>
      <c r="I96" s="351"/>
      <c r="J96" s="351"/>
      <c r="K96" s="351"/>
    </row>
    <row r="97" spans="3:11" x14ac:dyDescent="0.25">
      <c r="C97" s="351"/>
      <c r="D97" s="351"/>
      <c r="E97" s="351"/>
      <c r="F97" s="351"/>
      <c r="G97" s="351"/>
      <c r="H97" s="351"/>
      <c r="I97" s="351"/>
      <c r="J97" s="351"/>
      <c r="K97" s="351"/>
    </row>
    <row r="98" spans="3:11" x14ac:dyDescent="0.25">
      <c r="C98" s="351"/>
      <c r="D98" s="351"/>
      <c r="E98" s="351"/>
      <c r="F98" s="351"/>
      <c r="G98" s="351"/>
      <c r="H98" s="351"/>
      <c r="I98" s="351"/>
      <c r="J98" s="351"/>
      <c r="K98" s="351"/>
    </row>
    <row r="99" spans="3:11" x14ac:dyDescent="0.25">
      <c r="C99" s="351"/>
      <c r="D99" s="351"/>
      <c r="E99" s="351"/>
      <c r="F99" s="351"/>
      <c r="G99" s="351"/>
      <c r="H99" s="351"/>
      <c r="I99" s="351"/>
      <c r="J99" s="351"/>
      <c r="K99" s="351"/>
    </row>
  </sheetData>
  <mergeCells count="25">
    <mergeCell ref="C93:K99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84:K90"/>
    <mergeCell ref="I10:J10"/>
    <mergeCell ref="C3:D3"/>
    <mergeCell ref="E3:K3"/>
    <mergeCell ref="C4:D4"/>
    <mergeCell ref="E4:F4"/>
    <mergeCell ref="C5:D5"/>
    <mergeCell ref="E5:F5"/>
    <mergeCell ref="C6:D6"/>
    <mergeCell ref="E6:F6"/>
    <mergeCell ref="C7:D7"/>
    <mergeCell ref="E7:F7"/>
    <mergeCell ref="I9:J9"/>
  </mergeCells>
  <dataValidations count="1">
    <dataValidation type="list" allowBlank="1" showInputMessage="1" showErrorMessage="1" sqref="L55:L79 K54:K81">
      <formula1>RANG</formula1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TRI">
                <anchor moveWithCells="1" sizeWithCells="1">
                  <from>
                    <xdr:col>12</xdr:col>
                    <xdr:colOff>28575</xdr:colOff>
                    <xdr:row>53</xdr:row>
                    <xdr:rowOff>19050</xdr:rowOff>
                  </from>
                  <to>
                    <xdr:col>13</xdr:col>
                    <xdr:colOff>1000125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34"/>
  <sheetViews>
    <sheetView tabSelected="1" workbookViewId="0">
      <selection activeCell="O20" sqref="O20"/>
    </sheetView>
  </sheetViews>
  <sheetFormatPr baseColWidth="10" defaultRowHeight="24.75" customHeight="1" x14ac:dyDescent="0.2"/>
  <cols>
    <col min="1" max="1" width="2.7109375" style="13" bestFit="1" customWidth="1"/>
    <col min="2" max="2" width="3" style="13" customWidth="1"/>
    <col min="3" max="3" width="26" style="13" customWidth="1"/>
    <col min="4" max="4" width="20.7109375" style="13" customWidth="1"/>
    <col min="5" max="5" width="9.5703125" style="13" customWidth="1"/>
    <col min="6" max="6" width="26.140625" style="13" customWidth="1"/>
    <col min="7" max="7" width="26" style="13" customWidth="1"/>
    <col min="8" max="8" width="20.7109375" style="13" customWidth="1"/>
    <col min="9" max="9" width="10.42578125" style="13" customWidth="1"/>
    <col min="10" max="10" width="24.85546875" style="13" customWidth="1"/>
    <col min="11" max="11" width="5.28515625" style="13" bestFit="1" customWidth="1"/>
    <col min="12" max="12" width="3.28515625" style="13" customWidth="1"/>
    <col min="13" max="13" width="11.42578125" style="13"/>
    <col min="14" max="14" width="10.28515625" style="13" customWidth="1"/>
    <col min="15" max="15" width="12" style="13" customWidth="1"/>
    <col min="16" max="16" width="22.140625" style="13" bestFit="1" customWidth="1"/>
    <col min="17" max="17" width="32.85546875" style="13" customWidth="1"/>
    <col min="18" max="18" width="9.7109375" style="13" customWidth="1"/>
    <col min="19" max="19" width="25.7109375" style="13" customWidth="1"/>
    <col min="20" max="256" width="11.42578125" style="13"/>
    <col min="257" max="257" width="2.7109375" style="13" bestFit="1" customWidth="1"/>
    <col min="258" max="258" width="3" style="13" customWidth="1"/>
    <col min="259" max="259" width="18.7109375" style="13" bestFit="1" customWidth="1"/>
    <col min="260" max="260" width="21.5703125" style="13" bestFit="1" customWidth="1"/>
    <col min="261" max="261" width="5.28515625" style="13" bestFit="1" customWidth="1"/>
    <col min="262" max="262" width="3.28515625" style="13" customWidth="1"/>
    <col min="263" max="264" width="13.5703125" style="13" customWidth="1"/>
    <col min="265" max="512" width="11.42578125" style="13"/>
    <col min="513" max="513" width="2.7109375" style="13" bestFit="1" customWidth="1"/>
    <col min="514" max="514" width="3" style="13" customWidth="1"/>
    <col min="515" max="515" width="18.7109375" style="13" bestFit="1" customWidth="1"/>
    <col min="516" max="516" width="21.5703125" style="13" bestFit="1" customWidth="1"/>
    <col min="517" max="517" width="5.28515625" style="13" bestFit="1" customWidth="1"/>
    <col min="518" max="518" width="3.28515625" style="13" customWidth="1"/>
    <col min="519" max="520" width="13.5703125" style="13" customWidth="1"/>
    <col min="521" max="768" width="11.42578125" style="13"/>
    <col min="769" max="769" width="2.7109375" style="13" bestFit="1" customWidth="1"/>
    <col min="770" max="770" width="3" style="13" customWidth="1"/>
    <col min="771" max="771" width="18.7109375" style="13" bestFit="1" customWidth="1"/>
    <col min="772" max="772" width="21.5703125" style="13" bestFit="1" customWidth="1"/>
    <col min="773" max="773" width="5.28515625" style="13" bestFit="1" customWidth="1"/>
    <col min="774" max="774" width="3.28515625" style="13" customWidth="1"/>
    <col min="775" max="776" width="13.5703125" style="13" customWidth="1"/>
    <col min="777" max="1024" width="11.42578125" style="13"/>
    <col min="1025" max="1025" width="2.7109375" style="13" bestFit="1" customWidth="1"/>
    <col min="1026" max="1026" width="3" style="13" customWidth="1"/>
    <col min="1027" max="1027" width="18.7109375" style="13" bestFit="1" customWidth="1"/>
    <col min="1028" max="1028" width="21.5703125" style="13" bestFit="1" customWidth="1"/>
    <col min="1029" max="1029" width="5.28515625" style="13" bestFit="1" customWidth="1"/>
    <col min="1030" max="1030" width="3.28515625" style="13" customWidth="1"/>
    <col min="1031" max="1032" width="13.5703125" style="13" customWidth="1"/>
    <col min="1033" max="1280" width="11.42578125" style="13"/>
    <col min="1281" max="1281" width="2.7109375" style="13" bestFit="1" customWidth="1"/>
    <col min="1282" max="1282" width="3" style="13" customWidth="1"/>
    <col min="1283" max="1283" width="18.7109375" style="13" bestFit="1" customWidth="1"/>
    <col min="1284" max="1284" width="21.5703125" style="13" bestFit="1" customWidth="1"/>
    <col min="1285" max="1285" width="5.28515625" style="13" bestFit="1" customWidth="1"/>
    <col min="1286" max="1286" width="3.28515625" style="13" customWidth="1"/>
    <col min="1287" max="1288" width="13.5703125" style="13" customWidth="1"/>
    <col min="1289" max="1536" width="11.42578125" style="13"/>
    <col min="1537" max="1537" width="2.7109375" style="13" bestFit="1" customWidth="1"/>
    <col min="1538" max="1538" width="3" style="13" customWidth="1"/>
    <col min="1539" max="1539" width="18.7109375" style="13" bestFit="1" customWidth="1"/>
    <col min="1540" max="1540" width="21.5703125" style="13" bestFit="1" customWidth="1"/>
    <col min="1541" max="1541" width="5.28515625" style="13" bestFit="1" customWidth="1"/>
    <col min="1542" max="1542" width="3.28515625" style="13" customWidth="1"/>
    <col min="1543" max="1544" width="13.5703125" style="13" customWidth="1"/>
    <col min="1545" max="1792" width="11.42578125" style="13"/>
    <col min="1793" max="1793" width="2.7109375" style="13" bestFit="1" customWidth="1"/>
    <col min="1794" max="1794" width="3" style="13" customWidth="1"/>
    <col min="1795" max="1795" width="18.7109375" style="13" bestFit="1" customWidth="1"/>
    <col min="1796" max="1796" width="21.5703125" style="13" bestFit="1" customWidth="1"/>
    <col min="1797" max="1797" width="5.28515625" style="13" bestFit="1" customWidth="1"/>
    <col min="1798" max="1798" width="3.28515625" style="13" customWidth="1"/>
    <col min="1799" max="1800" width="13.5703125" style="13" customWidth="1"/>
    <col min="1801" max="2048" width="11.42578125" style="13"/>
    <col min="2049" max="2049" width="2.7109375" style="13" bestFit="1" customWidth="1"/>
    <col min="2050" max="2050" width="3" style="13" customWidth="1"/>
    <col min="2051" max="2051" width="18.7109375" style="13" bestFit="1" customWidth="1"/>
    <col min="2052" max="2052" width="21.5703125" style="13" bestFit="1" customWidth="1"/>
    <col min="2053" max="2053" width="5.28515625" style="13" bestFit="1" customWidth="1"/>
    <col min="2054" max="2054" width="3.28515625" style="13" customWidth="1"/>
    <col min="2055" max="2056" width="13.5703125" style="13" customWidth="1"/>
    <col min="2057" max="2304" width="11.42578125" style="13"/>
    <col min="2305" max="2305" width="2.7109375" style="13" bestFit="1" customWidth="1"/>
    <col min="2306" max="2306" width="3" style="13" customWidth="1"/>
    <col min="2307" max="2307" width="18.7109375" style="13" bestFit="1" customWidth="1"/>
    <col min="2308" max="2308" width="21.5703125" style="13" bestFit="1" customWidth="1"/>
    <col min="2309" max="2309" width="5.28515625" style="13" bestFit="1" customWidth="1"/>
    <col min="2310" max="2310" width="3.28515625" style="13" customWidth="1"/>
    <col min="2311" max="2312" width="13.5703125" style="13" customWidth="1"/>
    <col min="2313" max="2560" width="11.42578125" style="13"/>
    <col min="2561" max="2561" width="2.7109375" style="13" bestFit="1" customWidth="1"/>
    <col min="2562" max="2562" width="3" style="13" customWidth="1"/>
    <col min="2563" max="2563" width="18.7109375" style="13" bestFit="1" customWidth="1"/>
    <col min="2564" max="2564" width="21.5703125" style="13" bestFit="1" customWidth="1"/>
    <col min="2565" max="2565" width="5.28515625" style="13" bestFit="1" customWidth="1"/>
    <col min="2566" max="2566" width="3.28515625" style="13" customWidth="1"/>
    <col min="2567" max="2568" width="13.5703125" style="13" customWidth="1"/>
    <col min="2569" max="2816" width="11.42578125" style="13"/>
    <col min="2817" max="2817" width="2.7109375" style="13" bestFit="1" customWidth="1"/>
    <col min="2818" max="2818" width="3" style="13" customWidth="1"/>
    <col min="2819" max="2819" width="18.7109375" style="13" bestFit="1" customWidth="1"/>
    <col min="2820" max="2820" width="21.5703125" style="13" bestFit="1" customWidth="1"/>
    <col min="2821" max="2821" width="5.28515625" style="13" bestFit="1" customWidth="1"/>
    <col min="2822" max="2822" width="3.28515625" style="13" customWidth="1"/>
    <col min="2823" max="2824" width="13.5703125" style="13" customWidth="1"/>
    <col min="2825" max="3072" width="11.42578125" style="13"/>
    <col min="3073" max="3073" width="2.7109375" style="13" bestFit="1" customWidth="1"/>
    <col min="3074" max="3074" width="3" style="13" customWidth="1"/>
    <col min="3075" max="3075" width="18.7109375" style="13" bestFit="1" customWidth="1"/>
    <col min="3076" max="3076" width="21.5703125" style="13" bestFit="1" customWidth="1"/>
    <col min="3077" max="3077" width="5.28515625" style="13" bestFit="1" customWidth="1"/>
    <col min="3078" max="3078" width="3.28515625" style="13" customWidth="1"/>
    <col min="3079" max="3080" width="13.5703125" style="13" customWidth="1"/>
    <col min="3081" max="3328" width="11.42578125" style="13"/>
    <col min="3329" max="3329" width="2.7109375" style="13" bestFit="1" customWidth="1"/>
    <col min="3330" max="3330" width="3" style="13" customWidth="1"/>
    <col min="3331" max="3331" width="18.7109375" style="13" bestFit="1" customWidth="1"/>
    <col min="3332" max="3332" width="21.5703125" style="13" bestFit="1" customWidth="1"/>
    <col min="3333" max="3333" width="5.28515625" style="13" bestFit="1" customWidth="1"/>
    <col min="3334" max="3334" width="3.28515625" style="13" customWidth="1"/>
    <col min="3335" max="3336" width="13.5703125" style="13" customWidth="1"/>
    <col min="3337" max="3584" width="11.42578125" style="13"/>
    <col min="3585" max="3585" width="2.7109375" style="13" bestFit="1" customWidth="1"/>
    <col min="3586" max="3586" width="3" style="13" customWidth="1"/>
    <col min="3587" max="3587" width="18.7109375" style="13" bestFit="1" customWidth="1"/>
    <col min="3588" max="3588" width="21.5703125" style="13" bestFit="1" customWidth="1"/>
    <col min="3589" max="3589" width="5.28515625" style="13" bestFit="1" customWidth="1"/>
    <col min="3590" max="3590" width="3.28515625" style="13" customWidth="1"/>
    <col min="3591" max="3592" width="13.5703125" style="13" customWidth="1"/>
    <col min="3593" max="3840" width="11.42578125" style="13"/>
    <col min="3841" max="3841" width="2.7109375" style="13" bestFit="1" customWidth="1"/>
    <col min="3842" max="3842" width="3" style="13" customWidth="1"/>
    <col min="3843" max="3843" width="18.7109375" style="13" bestFit="1" customWidth="1"/>
    <col min="3844" max="3844" width="21.5703125" style="13" bestFit="1" customWidth="1"/>
    <col min="3845" max="3845" width="5.28515625" style="13" bestFit="1" customWidth="1"/>
    <col min="3846" max="3846" width="3.28515625" style="13" customWidth="1"/>
    <col min="3847" max="3848" width="13.5703125" style="13" customWidth="1"/>
    <col min="3849" max="4096" width="11.42578125" style="13"/>
    <col min="4097" max="4097" width="2.7109375" style="13" bestFit="1" customWidth="1"/>
    <col min="4098" max="4098" width="3" style="13" customWidth="1"/>
    <col min="4099" max="4099" width="18.7109375" style="13" bestFit="1" customWidth="1"/>
    <col min="4100" max="4100" width="21.5703125" style="13" bestFit="1" customWidth="1"/>
    <col min="4101" max="4101" width="5.28515625" style="13" bestFit="1" customWidth="1"/>
    <col min="4102" max="4102" width="3.28515625" style="13" customWidth="1"/>
    <col min="4103" max="4104" width="13.5703125" style="13" customWidth="1"/>
    <col min="4105" max="4352" width="11.42578125" style="13"/>
    <col min="4353" max="4353" width="2.7109375" style="13" bestFit="1" customWidth="1"/>
    <col min="4354" max="4354" width="3" style="13" customWidth="1"/>
    <col min="4355" max="4355" width="18.7109375" style="13" bestFit="1" customWidth="1"/>
    <col min="4356" max="4356" width="21.5703125" style="13" bestFit="1" customWidth="1"/>
    <col min="4357" max="4357" width="5.28515625" style="13" bestFit="1" customWidth="1"/>
    <col min="4358" max="4358" width="3.28515625" style="13" customWidth="1"/>
    <col min="4359" max="4360" width="13.5703125" style="13" customWidth="1"/>
    <col min="4361" max="4608" width="11.42578125" style="13"/>
    <col min="4609" max="4609" width="2.7109375" style="13" bestFit="1" customWidth="1"/>
    <col min="4610" max="4610" width="3" style="13" customWidth="1"/>
    <col min="4611" max="4611" width="18.7109375" style="13" bestFit="1" customWidth="1"/>
    <col min="4612" max="4612" width="21.5703125" style="13" bestFit="1" customWidth="1"/>
    <col min="4613" max="4613" width="5.28515625" style="13" bestFit="1" customWidth="1"/>
    <col min="4614" max="4614" width="3.28515625" style="13" customWidth="1"/>
    <col min="4615" max="4616" width="13.5703125" style="13" customWidth="1"/>
    <col min="4617" max="4864" width="11.42578125" style="13"/>
    <col min="4865" max="4865" width="2.7109375" style="13" bestFit="1" customWidth="1"/>
    <col min="4866" max="4866" width="3" style="13" customWidth="1"/>
    <col min="4867" max="4867" width="18.7109375" style="13" bestFit="1" customWidth="1"/>
    <col min="4868" max="4868" width="21.5703125" style="13" bestFit="1" customWidth="1"/>
    <col min="4869" max="4869" width="5.28515625" style="13" bestFit="1" customWidth="1"/>
    <col min="4870" max="4870" width="3.28515625" style="13" customWidth="1"/>
    <col min="4871" max="4872" width="13.5703125" style="13" customWidth="1"/>
    <col min="4873" max="5120" width="11.42578125" style="13"/>
    <col min="5121" max="5121" width="2.7109375" style="13" bestFit="1" customWidth="1"/>
    <col min="5122" max="5122" width="3" style="13" customWidth="1"/>
    <col min="5123" max="5123" width="18.7109375" style="13" bestFit="1" customWidth="1"/>
    <col min="5124" max="5124" width="21.5703125" style="13" bestFit="1" customWidth="1"/>
    <col min="5125" max="5125" width="5.28515625" style="13" bestFit="1" customWidth="1"/>
    <col min="5126" max="5126" width="3.28515625" style="13" customWidth="1"/>
    <col min="5127" max="5128" width="13.5703125" style="13" customWidth="1"/>
    <col min="5129" max="5376" width="11.42578125" style="13"/>
    <col min="5377" max="5377" width="2.7109375" style="13" bestFit="1" customWidth="1"/>
    <col min="5378" max="5378" width="3" style="13" customWidth="1"/>
    <col min="5379" max="5379" width="18.7109375" style="13" bestFit="1" customWidth="1"/>
    <col min="5380" max="5380" width="21.5703125" style="13" bestFit="1" customWidth="1"/>
    <col min="5381" max="5381" width="5.28515625" style="13" bestFit="1" customWidth="1"/>
    <col min="5382" max="5382" width="3.28515625" style="13" customWidth="1"/>
    <col min="5383" max="5384" width="13.5703125" style="13" customWidth="1"/>
    <col min="5385" max="5632" width="11.42578125" style="13"/>
    <col min="5633" max="5633" width="2.7109375" style="13" bestFit="1" customWidth="1"/>
    <col min="5634" max="5634" width="3" style="13" customWidth="1"/>
    <col min="5635" max="5635" width="18.7109375" style="13" bestFit="1" customWidth="1"/>
    <col min="5636" max="5636" width="21.5703125" style="13" bestFit="1" customWidth="1"/>
    <col min="5637" max="5637" width="5.28515625" style="13" bestFit="1" customWidth="1"/>
    <col min="5638" max="5638" width="3.28515625" style="13" customWidth="1"/>
    <col min="5639" max="5640" width="13.5703125" style="13" customWidth="1"/>
    <col min="5641" max="5888" width="11.42578125" style="13"/>
    <col min="5889" max="5889" width="2.7109375" style="13" bestFit="1" customWidth="1"/>
    <col min="5890" max="5890" width="3" style="13" customWidth="1"/>
    <col min="5891" max="5891" width="18.7109375" style="13" bestFit="1" customWidth="1"/>
    <col min="5892" max="5892" width="21.5703125" style="13" bestFit="1" customWidth="1"/>
    <col min="5893" max="5893" width="5.28515625" style="13" bestFit="1" customWidth="1"/>
    <col min="5894" max="5894" width="3.28515625" style="13" customWidth="1"/>
    <col min="5895" max="5896" width="13.5703125" style="13" customWidth="1"/>
    <col min="5897" max="6144" width="11.42578125" style="13"/>
    <col min="6145" max="6145" width="2.7109375" style="13" bestFit="1" customWidth="1"/>
    <col min="6146" max="6146" width="3" style="13" customWidth="1"/>
    <col min="6147" max="6147" width="18.7109375" style="13" bestFit="1" customWidth="1"/>
    <col min="6148" max="6148" width="21.5703125" style="13" bestFit="1" customWidth="1"/>
    <col min="6149" max="6149" width="5.28515625" style="13" bestFit="1" customWidth="1"/>
    <col min="6150" max="6150" width="3.28515625" style="13" customWidth="1"/>
    <col min="6151" max="6152" width="13.5703125" style="13" customWidth="1"/>
    <col min="6153" max="6400" width="11.42578125" style="13"/>
    <col min="6401" max="6401" width="2.7109375" style="13" bestFit="1" customWidth="1"/>
    <col min="6402" max="6402" width="3" style="13" customWidth="1"/>
    <col min="6403" max="6403" width="18.7109375" style="13" bestFit="1" customWidth="1"/>
    <col min="6404" max="6404" width="21.5703125" style="13" bestFit="1" customWidth="1"/>
    <col min="6405" max="6405" width="5.28515625" style="13" bestFit="1" customWidth="1"/>
    <col min="6406" max="6406" width="3.28515625" style="13" customWidth="1"/>
    <col min="6407" max="6408" width="13.5703125" style="13" customWidth="1"/>
    <col min="6409" max="6656" width="11.42578125" style="13"/>
    <col min="6657" max="6657" width="2.7109375" style="13" bestFit="1" customWidth="1"/>
    <col min="6658" max="6658" width="3" style="13" customWidth="1"/>
    <col min="6659" max="6659" width="18.7109375" style="13" bestFit="1" customWidth="1"/>
    <col min="6660" max="6660" width="21.5703125" style="13" bestFit="1" customWidth="1"/>
    <col min="6661" max="6661" width="5.28515625" style="13" bestFit="1" customWidth="1"/>
    <col min="6662" max="6662" width="3.28515625" style="13" customWidth="1"/>
    <col min="6663" max="6664" width="13.5703125" style="13" customWidth="1"/>
    <col min="6665" max="6912" width="11.42578125" style="13"/>
    <col min="6913" max="6913" width="2.7109375" style="13" bestFit="1" customWidth="1"/>
    <col min="6914" max="6914" width="3" style="13" customWidth="1"/>
    <col min="6915" max="6915" width="18.7109375" style="13" bestFit="1" customWidth="1"/>
    <col min="6916" max="6916" width="21.5703125" style="13" bestFit="1" customWidth="1"/>
    <col min="6917" max="6917" width="5.28515625" style="13" bestFit="1" customWidth="1"/>
    <col min="6918" max="6918" width="3.28515625" style="13" customWidth="1"/>
    <col min="6919" max="6920" width="13.5703125" style="13" customWidth="1"/>
    <col min="6921" max="7168" width="11.42578125" style="13"/>
    <col min="7169" max="7169" width="2.7109375" style="13" bestFit="1" customWidth="1"/>
    <col min="7170" max="7170" width="3" style="13" customWidth="1"/>
    <col min="7171" max="7171" width="18.7109375" style="13" bestFit="1" customWidth="1"/>
    <col min="7172" max="7172" width="21.5703125" style="13" bestFit="1" customWidth="1"/>
    <col min="7173" max="7173" width="5.28515625" style="13" bestFit="1" customWidth="1"/>
    <col min="7174" max="7174" width="3.28515625" style="13" customWidth="1"/>
    <col min="7175" max="7176" width="13.5703125" style="13" customWidth="1"/>
    <col min="7177" max="7424" width="11.42578125" style="13"/>
    <col min="7425" max="7425" width="2.7109375" style="13" bestFit="1" customWidth="1"/>
    <col min="7426" max="7426" width="3" style="13" customWidth="1"/>
    <col min="7427" max="7427" width="18.7109375" style="13" bestFit="1" customWidth="1"/>
    <col min="7428" max="7428" width="21.5703125" style="13" bestFit="1" customWidth="1"/>
    <col min="7429" max="7429" width="5.28515625" style="13" bestFit="1" customWidth="1"/>
    <col min="7430" max="7430" width="3.28515625" style="13" customWidth="1"/>
    <col min="7431" max="7432" width="13.5703125" style="13" customWidth="1"/>
    <col min="7433" max="7680" width="11.42578125" style="13"/>
    <col min="7681" max="7681" width="2.7109375" style="13" bestFit="1" customWidth="1"/>
    <col min="7682" max="7682" width="3" style="13" customWidth="1"/>
    <col min="7683" max="7683" width="18.7109375" style="13" bestFit="1" customWidth="1"/>
    <col min="7684" max="7684" width="21.5703125" style="13" bestFit="1" customWidth="1"/>
    <col min="7685" max="7685" width="5.28515625" style="13" bestFit="1" customWidth="1"/>
    <col min="7686" max="7686" width="3.28515625" style="13" customWidth="1"/>
    <col min="7687" max="7688" width="13.5703125" style="13" customWidth="1"/>
    <col min="7689" max="7936" width="11.42578125" style="13"/>
    <col min="7937" max="7937" width="2.7109375" style="13" bestFit="1" customWidth="1"/>
    <col min="7938" max="7938" width="3" style="13" customWidth="1"/>
    <col min="7939" max="7939" width="18.7109375" style="13" bestFit="1" customWidth="1"/>
    <col min="7940" max="7940" width="21.5703125" style="13" bestFit="1" customWidth="1"/>
    <col min="7941" max="7941" width="5.28515625" style="13" bestFit="1" customWidth="1"/>
    <col min="7942" max="7942" width="3.28515625" style="13" customWidth="1"/>
    <col min="7943" max="7944" width="13.5703125" style="13" customWidth="1"/>
    <col min="7945" max="8192" width="11.42578125" style="13"/>
    <col min="8193" max="8193" width="2.7109375" style="13" bestFit="1" customWidth="1"/>
    <col min="8194" max="8194" width="3" style="13" customWidth="1"/>
    <col min="8195" max="8195" width="18.7109375" style="13" bestFit="1" customWidth="1"/>
    <col min="8196" max="8196" width="21.5703125" style="13" bestFit="1" customWidth="1"/>
    <col min="8197" max="8197" width="5.28515625" style="13" bestFit="1" customWidth="1"/>
    <col min="8198" max="8198" width="3.28515625" style="13" customWidth="1"/>
    <col min="8199" max="8200" width="13.5703125" style="13" customWidth="1"/>
    <col min="8201" max="8448" width="11.42578125" style="13"/>
    <col min="8449" max="8449" width="2.7109375" style="13" bestFit="1" customWidth="1"/>
    <col min="8450" max="8450" width="3" style="13" customWidth="1"/>
    <col min="8451" max="8451" width="18.7109375" style="13" bestFit="1" customWidth="1"/>
    <col min="8452" max="8452" width="21.5703125" style="13" bestFit="1" customWidth="1"/>
    <col min="8453" max="8453" width="5.28515625" style="13" bestFit="1" customWidth="1"/>
    <col min="8454" max="8454" width="3.28515625" style="13" customWidth="1"/>
    <col min="8455" max="8456" width="13.5703125" style="13" customWidth="1"/>
    <col min="8457" max="8704" width="11.42578125" style="13"/>
    <col min="8705" max="8705" width="2.7109375" style="13" bestFit="1" customWidth="1"/>
    <col min="8706" max="8706" width="3" style="13" customWidth="1"/>
    <col min="8707" max="8707" width="18.7109375" style="13" bestFit="1" customWidth="1"/>
    <col min="8708" max="8708" width="21.5703125" style="13" bestFit="1" customWidth="1"/>
    <col min="8709" max="8709" width="5.28515625" style="13" bestFit="1" customWidth="1"/>
    <col min="8710" max="8710" width="3.28515625" style="13" customWidth="1"/>
    <col min="8711" max="8712" width="13.5703125" style="13" customWidth="1"/>
    <col min="8713" max="8960" width="11.42578125" style="13"/>
    <col min="8961" max="8961" width="2.7109375" style="13" bestFit="1" customWidth="1"/>
    <col min="8962" max="8962" width="3" style="13" customWidth="1"/>
    <col min="8963" max="8963" width="18.7109375" style="13" bestFit="1" customWidth="1"/>
    <col min="8964" max="8964" width="21.5703125" style="13" bestFit="1" customWidth="1"/>
    <col min="8965" max="8965" width="5.28515625" style="13" bestFit="1" customWidth="1"/>
    <col min="8966" max="8966" width="3.28515625" style="13" customWidth="1"/>
    <col min="8967" max="8968" width="13.5703125" style="13" customWidth="1"/>
    <col min="8969" max="9216" width="11.42578125" style="13"/>
    <col min="9217" max="9217" width="2.7109375" style="13" bestFit="1" customWidth="1"/>
    <col min="9218" max="9218" width="3" style="13" customWidth="1"/>
    <col min="9219" max="9219" width="18.7109375" style="13" bestFit="1" customWidth="1"/>
    <col min="9220" max="9220" width="21.5703125" style="13" bestFit="1" customWidth="1"/>
    <col min="9221" max="9221" width="5.28515625" style="13" bestFit="1" customWidth="1"/>
    <col min="9222" max="9222" width="3.28515625" style="13" customWidth="1"/>
    <col min="9223" max="9224" width="13.5703125" style="13" customWidth="1"/>
    <col min="9225" max="9472" width="11.42578125" style="13"/>
    <col min="9473" max="9473" width="2.7109375" style="13" bestFit="1" customWidth="1"/>
    <col min="9474" max="9474" width="3" style="13" customWidth="1"/>
    <col min="9475" max="9475" width="18.7109375" style="13" bestFit="1" customWidth="1"/>
    <col min="9476" max="9476" width="21.5703125" style="13" bestFit="1" customWidth="1"/>
    <col min="9477" max="9477" width="5.28515625" style="13" bestFit="1" customWidth="1"/>
    <col min="9478" max="9478" width="3.28515625" style="13" customWidth="1"/>
    <col min="9479" max="9480" width="13.5703125" style="13" customWidth="1"/>
    <col min="9481" max="9728" width="11.42578125" style="13"/>
    <col min="9729" max="9729" width="2.7109375" style="13" bestFit="1" customWidth="1"/>
    <col min="9730" max="9730" width="3" style="13" customWidth="1"/>
    <col min="9731" max="9731" width="18.7109375" style="13" bestFit="1" customWidth="1"/>
    <col min="9732" max="9732" width="21.5703125" style="13" bestFit="1" customWidth="1"/>
    <col min="9733" max="9733" width="5.28515625" style="13" bestFit="1" customWidth="1"/>
    <col min="9734" max="9734" width="3.28515625" style="13" customWidth="1"/>
    <col min="9735" max="9736" width="13.5703125" style="13" customWidth="1"/>
    <col min="9737" max="9984" width="11.42578125" style="13"/>
    <col min="9985" max="9985" width="2.7109375" style="13" bestFit="1" customWidth="1"/>
    <col min="9986" max="9986" width="3" style="13" customWidth="1"/>
    <col min="9987" max="9987" width="18.7109375" style="13" bestFit="1" customWidth="1"/>
    <col min="9988" max="9988" width="21.5703125" style="13" bestFit="1" customWidth="1"/>
    <col min="9989" max="9989" width="5.28515625" style="13" bestFit="1" customWidth="1"/>
    <col min="9990" max="9990" width="3.28515625" style="13" customWidth="1"/>
    <col min="9991" max="9992" width="13.5703125" style="13" customWidth="1"/>
    <col min="9993" max="10240" width="11.42578125" style="13"/>
    <col min="10241" max="10241" width="2.7109375" style="13" bestFit="1" customWidth="1"/>
    <col min="10242" max="10242" width="3" style="13" customWidth="1"/>
    <col min="10243" max="10243" width="18.7109375" style="13" bestFit="1" customWidth="1"/>
    <col min="10244" max="10244" width="21.5703125" style="13" bestFit="1" customWidth="1"/>
    <col min="10245" max="10245" width="5.28515625" style="13" bestFit="1" customWidth="1"/>
    <col min="10246" max="10246" width="3.28515625" style="13" customWidth="1"/>
    <col min="10247" max="10248" width="13.5703125" style="13" customWidth="1"/>
    <col min="10249" max="10496" width="11.42578125" style="13"/>
    <col min="10497" max="10497" width="2.7109375" style="13" bestFit="1" customWidth="1"/>
    <col min="10498" max="10498" width="3" style="13" customWidth="1"/>
    <col min="10499" max="10499" width="18.7109375" style="13" bestFit="1" customWidth="1"/>
    <col min="10500" max="10500" width="21.5703125" style="13" bestFit="1" customWidth="1"/>
    <col min="10501" max="10501" width="5.28515625" style="13" bestFit="1" customWidth="1"/>
    <col min="10502" max="10502" width="3.28515625" style="13" customWidth="1"/>
    <col min="10503" max="10504" width="13.5703125" style="13" customWidth="1"/>
    <col min="10505" max="10752" width="11.42578125" style="13"/>
    <col min="10753" max="10753" width="2.7109375" style="13" bestFit="1" customWidth="1"/>
    <col min="10754" max="10754" width="3" style="13" customWidth="1"/>
    <col min="10755" max="10755" width="18.7109375" style="13" bestFit="1" customWidth="1"/>
    <col min="10756" max="10756" width="21.5703125" style="13" bestFit="1" customWidth="1"/>
    <col min="10757" max="10757" width="5.28515625" style="13" bestFit="1" customWidth="1"/>
    <col min="10758" max="10758" width="3.28515625" style="13" customWidth="1"/>
    <col min="10759" max="10760" width="13.5703125" style="13" customWidth="1"/>
    <col min="10761" max="11008" width="11.42578125" style="13"/>
    <col min="11009" max="11009" width="2.7109375" style="13" bestFit="1" customWidth="1"/>
    <col min="11010" max="11010" width="3" style="13" customWidth="1"/>
    <col min="11011" max="11011" width="18.7109375" style="13" bestFit="1" customWidth="1"/>
    <col min="11012" max="11012" width="21.5703125" style="13" bestFit="1" customWidth="1"/>
    <col min="11013" max="11013" width="5.28515625" style="13" bestFit="1" customWidth="1"/>
    <col min="11014" max="11014" width="3.28515625" style="13" customWidth="1"/>
    <col min="11015" max="11016" width="13.5703125" style="13" customWidth="1"/>
    <col min="11017" max="11264" width="11.42578125" style="13"/>
    <col min="11265" max="11265" width="2.7109375" style="13" bestFit="1" customWidth="1"/>
    <col min="11266" max="11266" width="3" style="13" customWidth="1"/>
    <col min="11267" max="11267" width="18.7109375" style="13" bestFit="1" customWidth="1"/>
    <col min="11268" max="11268" width="21.5703125" style="13" bestFit="1" customWidth="1"/>
    <col min="11269" max="11269" width="5.28515625" style="13" bestFit="1" customWidth="1"/>
    <col min="11270" max="11270" width="3.28515625" style="13" customWidth="1"/>
    <col min="11271" max="11272" width="13.5703125" style="13" customWidth="1"/>
    <col min="11273" max="11520" width="11.42578125" style="13"/>
    <col min="11521" max="11521" width="2.7109375" style="13" bestFit="1" customWidth="1"/>
    <col min="11522" max="11522" width="3" style="13" customWidth="1"/>
    <col min="11523" max="11523" width="18.7109375" style="13" bestFit="1" customWidth="1"/>
    <col min="11524" max="11524" width="21.5703125" style="13" bestFit="1" customWidth="1"/>
    <col min="11525" max="11525" width="5.28515625" style="13" bestFit="1" customWidth="1"/>
    <col min="11526" max="11526" width="3.28515625" style="13" customWidth="1"/>
    <col min="11527" max="11528" width="13.5703125" style="13" customWidth="1"/>
    <col min="11529" max="11776" width="11.42578125" style="13"/>
    <col min="11777" max="11777" width="2.7109375" style="13" bestFit="1" customWidth="1"/>
    <col min="11778" max="11778" width="3" style="13" customWidth="1"/>
    <col min="11779" max="11779" width="18.7109375" style="13" bestFit="1" customWidth="1"/>
    <col min="11780" max="11780" width="21.5703125" style="13" bestFit="1" customWidth="1"/>
    <col min="11781" max="11781" width="5.28515625" style="13" bestFit="1" customWidth="1"/>
    <col min="11782" max="11782" width="3.28515625" style="13" customWidth="1"/>
    <col min="11783" max="11784" width="13.5703125" style="13" customWidth="1"/>
    <col min="11785" max="12032" width="11.42578125" style="13"/>
    <col min="12033" max="12033" width="2.7109375" style="13" bestFit="1" customWidth="1"/>
    <col min="12034" max="12034" width="3" style="13" customWidth="1"/>
    <col min="12035" max="12035" width="18.7109375" style="13" bestFit="1" customWidth="1"/>
    <col min="12036" max="12036" width="21.5703125" style="13" bestFit="1" customWidth="1"/>
    <col min="12037" max="12037" width="5.28515625" style="13" bestFit="1" customWidth="1"/>
    <col min="12038" max="12038" width="3.28515625" style="13" customWidth="1"/>
    <col min="12039" max="12040" width="13.5703125" style="13" customWidth="1"/>
    <col min="12041" max="12288" width="11.42578125" style="13"/>
    <col min="12289" max="12289" width="2.7109375" style="13" bestFit="1" customWidth="1"/>
    <col min="12290" max="12290" width="3" style="13" customWidth="1"/>
    <col min="12291" max="12291" width="18.7109375" style="13" bestFit="1" customWidth="1"/>
    <col min="12292" max="12292" width="21.5703125" style="13" bestFit="1" customWidth="1"/>
    <col min="12293" max="12293" width="5.28515625" style="13" bestFit="1" customWidth="1"/>
    <col min="12294" max="12294" width="3.28515625" style="13" customWidth="1"/>
    <col min="12295" max="12296" width="13.5703125" style="13" customWidth="1"/>
    <col min="12297" max="12544" width="11.42578125" style="13"/>
    <col min="12545" max="12545" width="2.7109375" style="13" bestFit="1" customWidth="1"/>
    <col min="12546" max="12546" width="3" style="13" customWidth="1"/>
    <col min="12547" max="12547" width="18.7109375" style="13" bestFit="1" customWidth="1"/>
    <col min="12548" max="12548" width="21.5703125" style="13" bestFit="1" customWidth="1"/>
    <col min="12549" max="12549" width="5.28515625" style="13" bestFit="1" customWidth="1"/>
    <col min="12550" max="12550" width="3.28515625" style="13" customWidth="1"/>
    <col min="12551" max="12552" width="13.5703125" style="13" customWidth="1"/>
    <col min="12553" max="12800" width="11.42578125" style="13"/>
    <col min="12801" max="12801" width="2.7109375" style="13" bestFit="1" customWidth="1"/>
    <col min="12802" max="12802" width="3" style="13" customWidth="1"/>
    <col min="12803" max="12803" width="18.7109375" style="13" bestFit="1" customWidth="1"/>
    <col min="12804" max="12804" width="21.5703125" style="13" bestFit="1" customWidth="1"/>
    <col min="12805" max="12805" width="5.28515625" style="13" bestFit="1" customWidth="1"/>
    <col min="12806" max="12806" width="3.28515625" style="13" customWidth="1"/>
    <col min="12807" max="12808" width="13.5703125" style="13" customWidth="1"/>
    <col min="12809" max="13056" width="11.42578125" style="13"/>
    <col min="13057" max="13057" width="2.7109375" style="13" bestFit="1" customWidth="1"/>
    <col min="13058" max="13058" width="3" style="13" customWidth="1"/>
    <col min="13059" max="13059" width="18.7109375" style="13" bestFit="1" customWidth="1"/>
    <col min="13060" max="13060" width="21.5703125" style="13" bestFit="1" customWidth="1"/>
    <col min="13061" max="13061" width="5.28515625" style="13" bestFit="1" customWidth="1"/>
    <col min="13062" max="13062" width="3.28515625" style="13" customWidth="1"/>
    <col min="13063" max="13064" width="13.5703125" style="13" customWidth="1"/>
    <col min="13065" max="13312" width="11.42578125" style="13"/>
    <col min="13313" max="13313" width="2.7109375" style="13" bestFit="1" customWidth="1"/>
    <col min="13314" max="13314" width="3" style="13" customWidth="1"/>
    <col min="13315" max="13315" width="18.7109375" style="13" bestFit="1" customWidth="1"/>
    <col min="13316" max="13316" width="21.5703125" style="13" bestFit="1" customWidth="1"/>
    <col min="13317" max="13317" width="5.28515625" style="13" bestFit="1" customWidth="1"/>
    <col min="13318" max="13318" width="3.28515625" style="13" customWidth="1"/>
    <col min="13319" max="13320" width="13.5703125" style="13" customWidth="1"/>
    <col min="13321" max="13568" width="11.42578125" style="13"/>
    <col min="13569" max="13569" width="2.7109375" style="13" bestFit="1" customWidth="1"/>
    <col min="13570" max="13570" width="3" style="13" customWidth="1"/>
    <col min="13571" max="13571" width="18.7109375" style="13" bestFit="1" customWidth="1"/>
    <col min="13572" max="13572" width="21.5703125" style="13" bestFit="1" customWidth="1"/>
    <col min="13573" max="13573" width="5.28515625" style="13" bestFit="1" customWidth="1"/>
    <col min="13574" max="13574" width="3.28515625" style="13" customWidth="1"/>
    <col min="13575" max="13576" width="13.5703125" style="13" customWidth="1"/>
    <col min="13577" max="13824" width="11.42578125" style="13"/>
    <col min="13825" max="13825" width="2.7109375" style="13" bestFit="1" customWidth="1"/>
    <col min="13826" max="13826" width="3" style="13" customWidth="1"/>
    <col min="13827" max="13827" width="18.7109375" style="13" bestFit="1" customWidth="1"/>
    <col min="13828" max="13828" width="21.5703125" style="13" bestFit="1" customWidth="1"/>
    <col min="13829" max="13829" width="5.28515625" style="13" bestFit="1" customWidth="1"/>
    <col min="13830" max="13830" width="3.28515625" style="13" customWidth="1"/>
    <col min="13831" max="13832" width="13.5703125" style="13" customWidth="1"/>
    <col min="13833" max="14080" width="11.42578125" style="13"/>
    <col min="14081" max="14081" width="2.7109375" style="13" bestFit="1" customWidth="1"/>
    <col min="14082" max="14082" width="3" style="13" customWidth="1"/>
    <col min="14083" max="14083" width="18.7109375" style="13" bestFit="1" customWidth="1"/>
    <col min="14084" max="14084" width="21.5703125" style="13" bestFit="1" customWidth="1"/>
    <col min="14085" max="14085" width="5.28515625" style="13" bestFit="1" customWidth="1"/>
    <col min="14086" max="14086" width="3.28515625" style="13" customWidth="1"/>
    <col min="14087" max="14088" width="13.5703125" style="13" customWidth="1"/>
    <col min="14089" max="14336" width="11.42578125" style="13"/>
    <col min="14337" max="14337" width="2.7109375" style="13" bestFit="1" customWidth="1"/>
    <col min="14338" max="14338" width="3" style="13" customWidth="1"/>
    <col min="14339" max="14339" width="18.7109375" style="13" bestFit="1" customWidth="1"/>
    <col min="14340" max="14340" width="21.5703125" style="13" bestFit="1" customWidth="1"/>
    <col min="14341" max="14341" width="5.28515625" style="13" bestFit="1" customWidth="1"/>
    <col min="14342" max="14342" width="3.28515625" style="13" customWidth="1"/>
    <col min="14343" max="14344" width="13.5703125" style="13" customWidth="1"/>
    <col min="14345" max="14592" width="11.42578125" style="13"/>
    <col min="14593" max="14593" width="2.7109375" style="13" bestFit="1" customWidth="1"/>
    <col min="14594" max="14594" width="3" style="13" customWidth="1"/>
    <col min="14595" max="14595" width="18.7109375" style="13" bestFit="1" customWidth="1"/>
    <col min="14596" max="14596" width="21.5703125" style="13" bestFit="1" customWidth="1"/>
    <col min="14597" max="14597" width="5.28515625" style="13" bestFit="1" customWidth="1"/>
    <col min="14598" max="14598" width="3.28515625" style="13" customWidth="1"/>
    <col min="14599" max="14600" width="13.5703125" style="13" customWidth="1"/>
    <col min="14601" max="14848" width="11.42578125" style="13"/>
    <col min="14849" max="14849" width="2.7109375" style="13" bestFit="1" customWidth="1"/>
    <col min="14850" max="14850" width="3" style="13" customWidth="1"/>
    <col min="14851" max="14851" width="18.7109375" style="13" bestFit="1" customWidth="1"/>
    <col min="14852" max="14852" width="21.5703125" style="13" bestFit="1" customWidth="1"/>
    <col min="14853" max="14853" width="5.28515625" style="13" bestFit="1" customWidth="1"/>
    <col min="14854" max="14854" width="3.28515625" style="13" customWidth="1"/>
    <col min="14855" max="14856" width="13.5703125" style="13" customWidth="1"/>
    <col min="14857" max="15104" width="11.42578125" style="13"/>
    <col min="15105" max="15105" width="2.7109375" style="13" bestFit="1" customWidth="1"/>
    <col min="15106" max="15106" width="3" style="13" customWidth="1"/>
    <col min="15107" max="15107" width="18.7109375" style="13" bestFit="1" customWidth="1"/>
    <col min="15108" max="15108" width="21.5703125" style="13" bestFit="1" customWidth="1"/>
    <col min="15109" max="15109" width="5.28515625" style="13" bestFit="1" customWidth="1"/>
    <col min="15110" max="15110" width="3.28515625" style="13" customWidth="1"/>
    <col min="15111" max="15112" width="13.5703125" style="13" customWidth="1"/>
    <col min="15113" max="15360" width="11.42578125" style="13"/>
    <col min="15361" max="15361" width="2.7109375" style="13" bestFit="1" customWidth="1"/>
    <col min="15362" max="15362" width="3" style="13" customWidth="1"/>
    <col min="15363" max="15363" width="18.7109375" style="13" bestFit="1" customWidth="1"/>
    <col min="15364" max="15364" width="21.5703125" style="13" bestFit="1" customWidth="1"/>
    <col min="15365" max="15365" width="5.28515625" style="13" bestFit="1" customWidth="1"/>
    <col min="15366" max="15366" width="3.28515625" style="13" customWidth="1"/>
    <col min="15367" max="15368" width="13.5703125" style="13" customWidth="1"/>
    <col min="15369" max="15616" width="11.42578125" style="13"/>
    <col min="15617" max="15617" width="2.7109375" style="13" bestFit="1" customWidth="1"/>
    <col min="15618" max="15618" width="3" style="13" customWidth="1"/>
    <col min="15619" max="15619" width="18.7109375" style="13" bestFit="1" customWidth="1"/>
    <col min="15620" max="15620" width="21.5703125" style="13" bestFit="1" customWidth="1"/>
    <col min="15621" max="15621" width="5.28515625" style="13" bestFit="1" customWidth="1"/>
    <col min="15622" max="15622" width="3.28515625" style="13" customWidth="1"/>
    <col min="15623" max="15624" width="13.5703125" style="13" customWidth="1"/>
    <col min="15625" max="15872" width="11.42578125" style="13"/>
    <col min="15873" max="15873" width="2.7109375" style="13" bestFit="1" customWidth="1"/>
    <col min="15874" max="15874" width="3" style="13" customWidth="1"/>
    <col min="15875" max="15875" width="18.7109375" style="13" bestFit="1" customWidth="1"/>
    <col min="15876" max="15876" width="21.5703125" style="13" bestFit="1" customWidth="1"/>
    <col min="15877" max="15877" width="5.28515625" style="13" bestFit="1" customWidth="1"/>
    <col min="15878" max="15878" width="3.28515625" style="13" customWidth="1"/>
    <col min="15879" max="15880" width="13.5703125" style="13" customWidth="1"/>
    <col min="15881" max="16128" width="11.42578125" style="13"/>
    <col min="16129" max="16129" width="2.7109375" style="13" bestFit="1" customWidth="1"/>
    <col min="16130" max="16130" width="3" style="13" customWidth="1"/>
    <col min="16131" max="16131" width="18.7109375" style="13" bestFit="1" customWidth="1"/>
    <col min="16132" max="16132" width="21.5703125" style="13" bestFit="1" customWidth="1"/>
    <col min="16133" max="16133" width="5.28515625" style="13" bestFit="1" customWidth="1"/>
    <col min="16134" max="16134" width="3.28515625" style="13" customWidth="1"/>
    <col min="16135" max="16136" width="13.5703125" style="13" customWidth="1"/>
    <col min="16137" max="16384" width="11.42578125" style="13"/>
  </cols>
  <sheetData>
    <row r="1" spans="1:18" ht="24.75" customHeight="1" thickTop="1" x14ac:dyDescent="0.2">
      <c r="C1" s="252" t="str">
        <f>IF(Q3&lt;&gt;"",Q3,P3)</f>
        <v>APPELATION TOURNOI</v>
      </c>
      <c r="D1" s="253"/>
      <c r="E1" s="253"/>
      <c r="F1" s="253"/>
      <c r="G1" s="253"/>
      <c r="H1" s="252" t="str">
        <f>IF(Q10="",P10,Q10)</f>
        <v>ORGANISATEUR</v>
      </c>
      <c r="I1" s="174"/>
      <c r="J1" s="174"/>
      <c r="N1" s="74"/>
      <c r="O1" s="75"/>
      <c r="P1" s="75"/>
      <c r="Q1" s="75"/>
      <c r="R1" s="76"/>
    </row>
    <row r="2" spans="1:18" ht="24.75" customHeight="1" x14ac:dyDescent="0.2">
      <c r="C2" s="253"/>
      <c r="D2" s="253"/>
      <c r="E2" s="253"/>
      <c r="F2" s="253"/>
      <c r="G2" s="253"/>
      <c r="H2" s="253"/>
      <c r="I2" s="171"/>
      <c r="J2" s="171"/>
      <c r="N2" s="77"/>
      <c r="O2" s="78"/>
      <c r="P2" s="78"/>
      <c r="Q2" s="79" t="s">
        <v>122</v>
      </c>
      <c r="R2" s="80"/>
    </row>
    <row r="3" spans="1:18" ht="24.75" customHeight="1" x14ac:dyDescent="0.2">
      <c r="C3" s="253"/>
      <c r="D3" s="253"/>
      <c r="E3" s="253"/>
      <c r="F3" s="253"/>
      <c r="G3" s="253"/>
      <c r="H3" s="253"/>
      <c r="I3" s="171"/>
      <c r="J3" s="171"/>
      <c r="N3" s="81"/>
      <c r="O3" s="82"/>
      <c r="P3" s="83" t="s">
        <v>123</v>
      </c>
      <c r="Q3" s="84"/>
      <c r="R3" s="85"/>
    </row>
    <row r="4" spans="1:18" ht="24.75" customHeight="1" x14ac:dyDescent="0.25">
      <c r="C4" s="256" t="str">
        <f>IF(Q4&lt;&gt;"",Q4,P4)</f>
        <v>LIEU</v>
      </c>
      <c r="D4" s="257"/>
      <c r="E4" s="258"/>
      <c r="F4" s="259" t="str">
        <f>IF(Q6="","DATE",CONCATENATE(Q7,"-",Q8,"/",Q6))</f>
        <v>DATE</v>
      </c>
      <c r="G4" s="260"/>
      <c r="H4" s="86" t="str">
        <f>IF(Q9="",P9,Q9)</f>
        <v>GENRE</v>
      </c>
      <c r="I4" s="174"/>
      <c r="J4" s="174"/>
      <c r="N4" s="81"/>
      <c r="O4" s="82"/>
      <c r="P4" s="83" t="s">
        <v>124</v>
      </c>
      <c r="Q4" s="87"/>
      <c r="R4" s="85"/>
    </row>
    <row r="5" spans="1:18" ht="24.75" customHeight="1" x14ac:dyDescent="0.2">
      <c r="C5" s="252" t="str">
        <f>IF(Q5&lt;&gt;"",Q5,P5)</f>
        <v>TYPE</v>
      </c>
      <c r="D5" s="253"/>
      <c r="E5" s="253"/>
      <c r="F5" s="253"/>
      <c r="G5" s="253"/>
      <c r="H5" s="253"/>
      <c r="I5" s="171"/>
      <c r="J5" s="171"/>
      <c r="N5" s="81"/>
      <c r="O5" s="82"/>
      <c r="P5" s="83" t="s">
        <v>125</v>
      </c>
      <c r="Q5" s="87"/>
      <c r="R5" s="85"/>
    </row>
    <row r="6" spans="1:18" ht="24.75" customHeight="1" x14ac:dyDescent="0.2">
      <c r="C6" s="252" t="s">
        <v>126</v>
      </c>
      <c r="D6" s="253"/>
      <c r="E6" s="253"/>
      <c r="F6" s="253"/>
      <c r="G6" s="253"/>
      <c r="H6" s="253"/>
      <c r="I6" s="171"/>
      <c r="J6" s="171"/>
      <c r="N6" s="81"/>
      <c r="O6" s="82"/>
      <c r="P6" s="83" t="s">
        <v>133</v>
      </c>
      <c r="Q6" s="87"/>
      <c r="R6" s="85"/>
    </row>
    <row r="7" spans="1:18" ht="24.75" customHeight="1" x14ac:dyDescent="0.2">
      <c r="N7" s="81"/>
      <c r="O7" s="82"/>
      <c r="P7" s="83" t="s">
        <v>127</v>
      </c>
      <c r="Q7" s="88"/>
      <c r="R7" s="85"/>
    </row>
    <row r="8" spans="1:18" ht="24.75" customHeight="1" x14ac:dyDescent="0.2">
      <c r="A8" s="89" t="s">
        <v>1</v>
      </c>
      <c r="B8" s="89"/>
      <c r="C8" s="191" t="s">
        <v>2</v>
      </c>
      <c r="D8" s="192" t="s">
        <v>3</v>
      </c>
      <c r="E8" s="192" t="s">
        <v>220</v>
      </c>
      <c r="F8" s="192" t="s">
        <v>221</v>
      </c>
      <c r="G8" s="192" t="s">
        <v>285</v>
      </c>
      <c r="H8" s="192" t="s">
        <v>286</v>
      </c>
      <c r="I8" s="192" t="s">
        <v>288</v>
      </c>
      <c r="J8" s="193" t="s">
        <v>287</v>
      </c>
      <c r="K8" s="89" t="s">
        <v>4</v>
      </c>
      <c r="L8" s="89" t="s">
        <v>5</v>
      </c>
      <c r="N8" s="81"/>
      <c r="O8" s="82"/>
      <c r="P8" s="83" t="s">
        <v>128</v>
      </c>
      <c r="Q8" s="88"/>
      <c r="R8" s="85"/>
    </row>
    <row r="9" spans="1:18" ht="24.75" customHeight="1" x14ac:dyDescent="0.2">
      <c r="A9" s="5">
        <v>1</v>
      </c>
      <c r="B9" s="5"/>
      <c r="C9" s="186"/>
      <c r="D9" s="7"/>
      <c r="E9" s="7"/>
      <c r="F9" s="7"/>
      <c r="G9" s="8"/>
      <c r="H9" s="9"/>
      <c r="I9" s="9"/>
      <c r="J9" s="187"/>
      <c r="K9" s="10"/>
      <c r="L9" s="11"/>
      <c r="N9" s="81"/>
      <c r="O9" s="82"/>
      <c r="P9" s="83" t="s">
        <v>129</v>
      </c>
      <c r="Q9" s="87"/>
      <c r="R9" s="85"/>
    </row>
    <row r="10" spans="1:18" ht="24.75" customHeight="1" x14ac:dyDescent="0.2">
      <c r="A10" s="12">
        <v>2</v>
      </c>
      <c r="B10" s="5"/>
      <c r="C10" s="186"/>
      <c r="D10" s="7"/>
      <c r="E10" s="7"/>
      <c r="F10" s="7"/>
      <c r="G10" s="8"/>
      <c r="H10" s="9"/>
      <c r="I10" s="9"/>
      <c r="J10" s="187"/>
      <c r="K10" s="10"/>
      <c r="L10" s="11"/>
      <c r="N10" s="81"/>
      <c r="O10" s="82"/>
      <c r="P10" s="83" t="s">
        <v>130</v>
      </c>
      <c r="Q10" s="87"/>
      <c r="R10" s="85"/>
    </row>
    <row r="11" spans="1:18" ht="24.75" customHeight="1" thickBot="1" x14ac:dyDescent="0.25">
      <c r="A11" s="14">
        <v>3</v>
      </c>
      <c r="B11" s="15"/>
      <c r="C11" s="186"/>
      <c r="D11" s="7"/>
      <c r="E11" s="7"/>
      <c r="F11" s="7"/>
      <c r="G11" s="8"/>
      <c r="H11" s="9"/>
      <c r="I11" s="9"/>
      <c r="J11" s="187"/>
      <c r="K11" s="10"/>
      <c r="L11" s="11"/>
      <c r="N11" s="90"/>
      <c r="O11" s="91"/>
      <c r="P11" s="91"/>
      <c r="Q11" s="92"/>
      <c r="R11" s="93"/>
    </row>
    <row r="12" spans="1:18" ht="24.75" customHeight="1" thickTop="1" x14ac:dyDescent="0.25">
      <c r="A12" s="16">
        <v>4</v>
      </c>
      <c r="B12" s="15"/>
      <c r="C12" s="186"/>
      <c r="D12" s="7"/>
      <c r="E12" s="7"/>
      <c r="F12" s="7"/>
      <c r="G12" s="8"/>
      <c r="H12" s="17"/>
      <c r="I12" s="25"/>
      <c r="J12" s="188"/>
      <c r="K12" s="10"/>
      <c r="L12" s="11"/>
      <c r="N12" s="254" t="s">
        <v>284</v>
      </c>
      <c r="O12" s="255"/>
      <c r="P12" s="255"/>
      <c r="Q12" s="255"/>
      <c r="R12" s="255"/>
    </row>
    <row r="13" spans="1:18" ht="24.75" customHeight="1" x14ac:dyDescent="0.25">
      <c r="A13" s="14">
        <v>5</v>
      </c>
      <c r="B13" s="15"/>
      <c r="C13" s="186"/>
      <c r="D13" s="7"/>
      <c r="E13" s="7"/>
      <c r="F13" s="7"/>
      <c r="G13" s="8"/>
      <c r="H13" s="17"/>
      <c r="I13" s="175"/>
      <c r="J13" s="189"/>
      <c r="K13" s="18"/>
      <c r="L13" s="11"/>
      <c r="N13" s="250" t="s">
        <v>216</v>
      </c>
      <c r="O13" s="251"/>
      <c r="P13" s="251"/>
      <c r="Q13" s="251"/>
      <c r="R13" s="251"/>
    </row>
    <row r="14" spans="1:18" ht="24.75" customHeight="1" x14ac:dyDescent="0.2">
      <c r="A14" s="5">
        <v>6</v>
      </c>
      <c r="B14" s="15"/>
      <c r="C14" s="186"/>
      <c r="D14" s="7"/>
      <c r="E14" s="7"/>
      <c r="F14" s="7"/>
      <c r="G14" s="8"/>
      <c r="H14" s="17"/>
      <c r="I14" s="25"/>
      <c r="J14" s="188"/>
      <c r="K14" s="10"/>
      <c r="L14" s="11"/>
      <c r="N14" s="94" t="s">
        <v>131</v>
      </c>
      <c r="O14" s="1"/>
      <c r="P14" s="1"/>
      <c r="Q14" s="1"/>
      <c r="R14" s="1"/>
    </row>
    <row r="15" spans="1:18" ht="24.75" customHeight="1" x14ac:dyDescent="0.2">
      <c r="A15" s="19">
        <v>7</v>
      </c>
      <c r="B15" s="20"/>
      <c r="C15" s="186"/>
      <c r="D15" s="7"/>
      <c r="E15" s="7"/>
      <c r="F15" s="7"/>
      <c r="G15" s="8"/>
      <c r="H15" s="17"/>
      <c r="I15" s="25"/>
      <c r="J15" s="188"/>
      <c r="K15" s="10"/>
      <c r="L15" s="21"/>
      <c r="N15" s="94" t="s">
        <v>132</v>
      </c>
      <c r="O15" s="1"/>
      <c r="P15" s="95"/>
      <c r="Q15" s="1"/>
      <c r="R15" s="1"/>
    </row>
    <row r="16" spans="1:18" ht="24.75" customHeight="1" x14ac:dyDescent="0.2">
      <c r="A16" s="16">
        <v>8</v>
      </c>
      <c r="B16" s="15"/>
      <c r="C16" s="186"/>
      <c r="D16" s="7"/>
      <c r="E16" s="7"/>
      <c r="F16" s="7"/>
      <c r="G16" s="8"/>
      <c r="H16" s="17"/>
      <c r="I16" s="175"/>
      <c r="J16" s="189"/>
      <c r="K16" s="18"/>
      <c r="L16" s="11"/>
      <c r="N16" s="173" t="s">
        <v>217</v>
      </c>
      <c r="O16" s="1"/>
      <c r="P16" s="1"/>
      <c r="Q16" s="1"/>
      <c r="R16" s="1"/>
    </row>
    <row r="17" spans="1:18" ht="24.75" customHeight="1" x14ac:dyDescent="0.2">
      <c r="A17" s="23">
        <v>9</v>
      </c>
      <c r="B17" s="20"/>
      <c r="C17" s="186"/>
      <c r="D17" s="7"/>
      <c r="E17" s="7"/>
      <c r="F17" s="7"/>
      <c r="G17" s="8"/>
      <c r="H17" s="17"/>
      <c r="I17" s="25"/>
      <c r="J17" s="188"/>
      <c r="K17" s="10"/>
      <c r="L17" s="21"/>
      <c r="N17" s="173" t="s">
        <v>218</v>
      </c>
      <c r="O17" s="1"/>
      <c r="P17" s="1"/>
      <c r="Q17" s="1"/>
      <c r="R17" s="1"/>
    </row>
    <row r="18" spans="1:18" ht="24.75" customHeight="1" x14ac:dyDescent="0.2">
      <c r="A18" s="16">
        <v>10</v>
      </c>
      <c r="B18" s="15"/>
      <c r="C18" s="186"/>
      <c r="D18" s="7"/>
      <c r="E18" s="7"/>
      <c r="F18" s="7"/>
      <c r="G18" s="8"/>
      <c r="H18" s="17"/>
      <c r="I18" s="25"/>
      <c r="J18" s="188"/>
      <c r="K18" s="10"/>
      <c r="L18" s="11"/>
      <c r="N18" s="173" t="s">
        <v>219</v>
      </c>
      <c r="O18" s="1"/>
      <c r="P18" s="1"/>
      <c r="Q18" s="1"/>
      <c r="R18" s="1"/>
    </row>
    <row r="19" spans="1:18" ht="24.75" customHeight="1" x14ac:dyDescent="0.2">
      <c r="A19" s="23">
        <v>11</v>
      </c>
      <c r="B19" s="20"/>
      <c r="C19" s="186"/>
      <c r="D19" s="7"/>
      <c r="E19" s="7"/>
      <c r="F19" s="7"/>
      <c r="G19" s="8"/>
      <c r="H19" s="17"/>
      <c r="I19" s="25"/>
      <c r="J19" s="188"/>
      <c r="K19" s="10"/>
      <c r="L19" s="21"/>
    </row>
    <row r="20" spans="1:18" ht="24.75" customHeight="1" x14ac:dyDescent="0.2">
      <c r="A20" s="16">
        <v>12</v>
      </c>
      <c r="B20" s="15"/>
      <c r="C20" s="186"/>
      <c r="D20" s="7"/>
      <c r="E20" s="7"/>
      <c r="F20" s="7"/>
      <c r="G20" s="8"/>
      <c r="H20" s="17"/>
      <c r="I20" s="175"/>
      <c r="J20" s="189"/>
      <c r="K20" s="18"/>
      <c r="L20" s="11"/>
    </row>
    <row r="21" spans="1:18" ht="24.75" customHeight="1" x14ac:dyDescent="0.2">
      <c r="A21" s="16">
        <v>13</v>
      </c>
      <c r="B21" s="15"/>
      <c r="C21" s="186"/>
      <c r="D21" s="7"/>
      <c r="E21" s="7"/>
      <c r="F21" s="7"/>
      <c r="G21" s="8"/>
      <c r="H21" s="9"/>
      <c r="I21" s="9"/>
      <c r="J21" s="187"/>
      <c r="K21" s="10"/>
      <c r="L21" s="11"/>
    </row>
    <row r="22" spans="1:18" ht="24.75" customHeight="1" x14ac:dyDescent="0.2">
      <c r="A22" s="16">
        <v>14</v>
      </c>
      <c r="B22" s="15"/>
      <c r="C22" s="186"/>
      <c r="D22" s="7"/>
      <c r="E22" s="7"/>
      <c r="F22" s="7"/>
      <c r="G22" s="8"/>
      <c r="H22" s="8"/>
      <c r="I22" s="8"/>
      <c r="J22" s="190"/>
      <c r="K22" s="24"/>
      <c r="L22" s="11"/>
    </row>
    <row r="23" spans="1:18" ht="24.75" customHeight="1" x14ac:dyDescent="0.2">
      <c r="A23" s="16">
        <v>15</v>
      </c>
      <c r="B23" s="15"/>
      <c r="C23" s="186"/>
      <c r="D23" s="7"/>
      <c r="E23" s="7"/>
      <c r="F23" s="7"/>
      <c r="G23" s="8"/>
      <c r="H23" s="9"/>
      <c r="I23" s="9"/>
      <c r="J23" s="187"/>
      <c r="K23" s="10"/>
      <c r="L23" s="11"/>
    </row>
    <row r="24" spans="1:18" ht="24.75" customHeight="1" x14ac:dyDescent="0.2">
      <c r="A24" s="14">
        <v>16</v>
      </c>
      <c r="B24" s="11"/>
      <c r="C24" s="186"/>
      <c r="D24" s="7"/>
      <c r="E24" s="7"/>
      <c r="F24" s="7"/>
      <c r="G24" s="8"/>
      <c r="H24" s="9"/>
      <c r="I24" s="9"/>
      <c r="J24" s="187"/>
      <c r="K24" s="10"/>
      <c r="L24" s="11"/>
    </row>
    <row r="25" spans="1:18" ht="24.75" customHeight="1" x14ac:dyDescent="0.2">
      <c r="A25" s="5">
        <v>17</v>
      </c>
      <c r="B25" s="5"/>
      <c r="C25" s="186"/>
      <c r="D25" s="7"/>
      <c r="E25" s="7"/>
      <c r="F25" s="7"/>
      <c r="G25" s="8"/>
      <c r="H25" s="9"/>
      <c r="I25" s="9"/>
      <c r="J25" s="187"/>
      <c r="K25" s="10"/>
      <c r="L25" s="11"/>
    </row>
    <row r="26" spans="1:18" ht="24.75" customHeight="1" x14ac:dyDescent="0.2">
      <c r="A26" s="12">
        <v>18</v>
      </c>
      <c r="B26" s="5"/>
      <c r="C26" s="186"/>
      <c r="D26" s="7"/>
      <c r="E26" s="7"/>
      <c r="F26" s="7"/>
      <c r="G26" s="8"/>
      <c r="H26" s="9"/>
      <c r="I26" s="9"/>
      <c r="J26" s="187"/>
      <c r="K26" s="10"/>
      <c r="L26" s="11"/>
    </row>
    <row r="27" spans="1:18" ht="24.75" customHeight="1" x14ac:dyDescent="0.2">
      <c r="A27" s="14">
        <v>19</v>
      </c>
      <c r="B27" s="15"/>
      <c r="C27" s="186"/>
      <c r="D27" s="7"/>
      <c r="E27" s="7"/>
      <c r="F27" s="7"/>
      <c r="G27" s="8"/>
      <c r="H27" s="9"/>
      <c r="I27" s="9"/>
      <c r="J27" s="187"/>
      <c r="K27" s="10"/>
      <c r="L27" s="11"/>
    </row>
    <row r="28" spans="1:18" ht="24.75" customHeight="1" x14ac:dyDescent="0.2">
      <c r="A28" s="16">
        <v>20</v>
      </c>
      <c r="B28" s="15"/>
      <c r="C28" s="186"/>
      <c r="D28" s="6"/>
      <c r="E28" s="6"/>
      <c r="F28" s="6"/>
      <c r="G28" s="17"/>
      <c r="H28" s="17"/>
      <c r="I28" s="25"/>
      <c r="J28" s="188"/>
      <c r="K28" s="10"/>
      <c r="L28" s="11"/>
    </row>
    <row r="29" spans="1:18" ht="24.75" customHeight="1" x14ac:dyDescent="0.2">
      <c r="A29" s="16">
        <v>21</v>
      </c>
      <c r="B29" s="15"/>
      <c r="C29" s="186"/>
      <c r="D29" s="7"/>
      <c r="E29" s="7"/>
      <c r="F29" s="7"/>
      <c r="G29" s="8"/>
      <c r="H29" s="9"/>
      <c r="I29" s="9"/>
      <c r="J29" s="187"/>
      <c r="K29" s="10"/>
      <c r="L29" s="11"/>
    </row>
    <row r="30" spans="1:18" ht="24.75" customHeight="1" x14ac:dyDescent="0.2">
      <c r="A30" s="14">
        <v>22</v>
      </c>
      <c r="B30" s="11"/>
      <c r="C30" s="186"/>
      <c r="D30" s="7"/>
      <c r="E30" s="7"/>
      <c r="F30" s="7"/>
      <c r="G30" s="8"/>
      <c r="H30" s="9"/>
      <c r="I30" s="9"/>
      <c r="J30" s="187"/>
      <c r="K30" s="10"/>
      <c r="L30" s="11"/>
    </row>
    <row r="31" spans="1:18" ht="24.75" customHeight="1" x14ac:dyDescent="0.2">
      <c r="A31" s="5">
        <v>23</v>
      </c>
      <c r="B31" s="5"/>
      <c r="C31" s="186"/>
      <c r="D31" s="7"/>
      <c r="E31" s="7"/>
      <c r="F31" s="7"/>
      <c r="G31" s="8"/>
      <c r="H31" s="9"/>
      <c r="I31" s="9"/>
      <c r="J31" s="187"/>
      <c r="K31" s="10"/>
      <c r="L31" s="11"/>
    </row>
    <row r="32" spans="1:18" ht="24.75" customHeight="1" x14ac:dyDescent="0.2">
      <c r="A32" s="12">
        <v>24</v>
      </c>
      <c r="B32" s="5"/>
      <c r="C32" s="186"/>
      <c r="D32" s="7"/>
      <c r="E32" s="7"/>
      <c r="F32" s="7"/>
      <c r="G32" s="8"/>
      <c r="H32" s="9"/>
      <c r="I32" s="9"/>
      <c r="J32" s="187"/>
      <c r="K32" s="10"/>
      <c r="L32" s="11"/>
    </row>
    <row r="33" spans="1:12" ht="24.75" customHeight="1" x14ac:dyDescent="0.2">
      <c r="A33" s="14">
        <v>25</v>
      </c>
      <c r="B33" s="15"/>
      <c r="C33" s="186"/>
      <c r="D33" s="7"/>
      <c r="E33" s="7"/>
      <c r="F33" s="7"/>
      <c r="G33" s="8"/>
      <c r="H33" s="9"/>
      <c r="I33" s="9"/>
      <c r="J33" s="187"/>
      <c r="K33" s="10"/>
      <c r="L33" s="11"/>
    </row>
    <row r="34" spans="1:12" ht="24.75" customHeight="1" x14ac:dyDescent="0.2">
      <c r="A34" s="16">
        <v>26</v>
      </c>
      <c r="B34" s="15"/>
      <c r="C34" s="194"/>
      <c r="D34" s="7"/>
      <c r="E34" s="7"/>
      <c r="F34" s="7"/>
      <c r="G34" s="8"/>
      <c r="H34" s="8"/>
      <c r="I34" s="9"/>
      <c r="J34" s="187"/>
      <c r="K34" s="10"/>
      <c r="L34" s="11"/>
    </row>
  </sheetData>
  <sheetProtection password="E69A" sheet="1" objects="1" scenarios="1" selectLockedCells="1"/>
  <mergeCells count="8">
    <mergeCell ref="N13:R13"/>
    <mergeCell ref="C1:G3"/>
    <mergeCell ref="H1:H3"/>
    <mergeCell ref="C5:H5"/>
    <mergeCell ref="C6:H6"/>
    <mergeCell ref="N12:R12"/>
    <mergeCell ref="C4:E4"/>
    <mergeCell ref="F4:G4"/>
  </mergeCells>
  <dataValidations count="5">
    <dataValidation type="date" allowBlank="1" showInputMessage="1" showErrorMessage="1" promptTitle="DATE" prompt="SAISIR JJ/MM/AAAA" sqref="Q7:Q8">
      <formula1>43831</formula1>
      <formula2>45657</formula2>
    </dataValidation>
    <dataValidation type="list" allowBlank="1" showInputMessage="1" showErrorMessage="1" promptTitle="GENRE" prompt="CHOISIR DANS LA LISTE DEROULANTE" sqref="Q9">
      <formula1>GENRE</formula1>
    </dataValidation>
    <dataValidation type="list" allowBlank="1" showInputMessage="1" showErrorMessage="1" promptTitle="TYPE" prompt="CHOISIR DANS LA LISTE SUIVANTE" sqref="Q5">
      <formula1>TYPE</formula1>
    </dataValidation>
    <dataValidation type="list" allowBlank="1" showInputMessage="1" showErrorMessage="1" promptTitle="TYPE" prompt="CHOISIR DANS LA LISTE SUIVANTE" sqref="Q6">
      <formula1>ANNEE</formula1>
    </dataValidation>
    <dataValidation allowBlank="1" showInputMessage="1" showErrorMessage="1" promptTitle="SAISIE IMPOSSIBLE" prompt="Renseigner le formulaire &quot;Identité du tournoi&quot;" sqref="C1:G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2:O29"/>
  <sheetViews>
    <sheetView workbookViewId="0">
      <selection activeCell="F15" sqref="F15"/>
    </sheetView>
  </sheetViews>
  <sheetFormatPr baseColWidth="10" defaultRowHeight="12.75" x14ac:dyDescent="0.2"/>
  <cols>
    <col min="1" max="1" width="2.7109375" style="1" bestFit="1" customWidth="1"/>
    <col min="2" max="2" width="3" style="1" customWidth="1"/>
    <col min="3" max="3" width="26" style="1" customWidth="1"/>
    <col min="4" max="4" width="20.7109375" style="1" customWidth="1"/>
    <col min="5" max="5" width="8.7109375" style="1" customWidth="1"/>
    <col min="6" max="6" width="25.85546875" style="1" customWidth="1"/>
    <col min="7" max="7" width="26" style="1" customWidth="1"/>
    <col min="8" max="8" width="20.7109375" style="1" customWidth="1"/>
    <col min="9" max="9" width="8.85546875" style="1" customWidth="1"/>
    <col min="10" max="10" width="25.85546875" style="1" customWidth="1"/>
    <col min="11" max="11" width="5.28515625" style="1" bestFit="1" customWidth="1"/>
    <col min="12" max="12" width="3.28515625" style="1" customWidth="1"/>
    <col min="13" max="14" width="30.7109375" style="1" customWidth="1"/>
    <col min="15" max="15" width="4.28515625" style="1" bestFit="1" customWidth="1"/>
    <col min="16" max="260" width="11.42578125" style="1"/>
    <col min="261" max="261" width="2.7109375" style="1" bestFit="1" customWidth="1"/>
    <col min="262" max="262" width="3" style="1" customWidth="1"/>
    <col min="263" max="263" width="18.7109375" style="1" bestFit="1" customWidth="1"/>
    <col min="264" max="264" width="21.5703125" style="1" bestFit="1" customWidth="1"/>
    <col min="265" max="265" width="5.28515625" style="1" bestFit="1" customWidth="1"/>
    <col min="266" max="266" width="3.28515625" style="1" customWidth="1"/>
    <col min="267" max="268" width="13.5703125" style="1" customWidth="1"/>
    <col min="269" max="516" width="11.42578125" style="1"/>
    <col min="517" max="517" width="2.7109375" style="1" bestFit="1" customWidth="1"/>
    <col min="518" max="518" width="3" style="1" customWidth="1"/>
    <col min="519" max="519" width="18.7109375" style="1" bestFit="1" customWidth="1"/>
    <col min="520" max="520" width="21.5703125" style="1" bestFit="1" customWidth="1"/>
    <col min="521" max="521" width="5.28515625" style="1" bestFit="1" customWidth="1"/>
    <col min="522" max="522" width="3.28515625" style="1" customWidth="1"/>
    <col min="523" max="524" width="13.5703125" style="1" customWidth="1"/>
    <col min="525" max="772" width="11.42578125" style="1"/>
    <col min="773" max="773" width="2.7109375" style="1" bestFit="1" customWidth="1"/>
    <col min="774" max="774" width="3" style="1" customWidth="1"/>
    <col min="775" max="775" width="18.7109375" style="1" bestFit="1" customWidth="1"/>
    <col min="776" max="776" width="21.5703125" style="1" bestFit="1" customWidth="1"/>
    <col min="777" max="777" width="5.28515625" style="1" bestFit="1" customWidth="1"/>
    <col min="778" max="778" width="3.28515625" style="1" customWidth="1"/>
    <col min="779" max="780" width="13.5703125" style="1" customWidth="1"/>
    <col min="781" max="1028" width="11.42578125" style="1"/>
    <col min="1029" max="1029" width="2.7109375" style="1" bestFit="1" customWidth="1"/>
    <col min="1030" max="1030" width="3" style="1" customWidth="1"/>
    <col min="1031" max="1031" width="18.7109375" style="1" bestFit="1" customWidth="1"/>
    <col min="1032" max="1032" width="21.5703125" style="1" bestFit="1" customWidth="1"/>
    <col min="1033" max="1033" width="5.28515625" style="1" bestFit="1" customWidth="1"/>
    <col min="1034" max="1034" width="3.28515625" style="1" customWidth="1"/>
    <col min="1035" max="1036" width="13.5703125" style="1" customWidth="1"/>
    <col min="1037" max="1284" width="11.42578125" style="1"/>
    <col min="1285" max="1285" width="2.7109375" style="1" bestFit="1" customWidth="1"/>
    <col min="1286" max="1286" width="3" style="1" customWidth="1"/>
    <col min="1287" max="1287" width="18.7109375" style="1" bestFit="1" customWidth="1"/>
    <col min="1288" max="1288" width="21.5703125" style="1" bestFit="1" customWidth="1"/>
    <col min="1289" max="1289" width="5.28515625" style="1" bestFit="1" customWidth="1"/>
    <col min="1290" max="1290" width="3.28515625" style="1" customWidth="1"/>
    <col min="1291" max="1292" width="13.5703125" style="1" customWidth="1"/>
    <col min="1293" max="1540" width="11.42578125" style="1"/>
    <col min="1541" max="1541" width="2.7109375" style="1" bestFit="1" customWidth="1"/>
    <col min="1542" max="1542" width="3" style="1" customWidth="1"/>
    <col min="1543" max="1543" width="18.7109375" style="1" bestFit="1" customWidth="1"/>
    <col min="1544" max="1544" width="21.5703125" style="1" bestFit="1" customWidth="1"/>
    <col min="1545" max="1545" width="5.28515625" style="1" bestFit="1" customWidth="1"/>
    <col min="1546" max="1546" width="3.28515625" style="1" customWidth="1"/>
    <col min="1547" max="1548" width="13.5703125" style="1" customWidth="1"/>
    <col min="1549" max="1796" width="11.42578125" style="1"/>
    <col min="1797" max="1797" width="2.7109375" style="1" bestFit="1" customWidth="1"/>
    <col min="1798" max="1798" width="3" style="1" customWidth="1"/>
    <col min="1799" max="1799" width="18.7109375" style="1" bestFit="1" customWidth="1"/>
    <col min="1800" max="1800" width="21.5703125" style="1" bestFit="1" customWidth="1"/>
    <col min="1801" max="1801" width="5.28515625" style="1" bestFit="1" customWidth="1"/>
    <col min="1802" max="1802" width="3.28515625" style="1" customWidth="1"/>
    <col min="1803" max="1804" width="13.5703125" style="1" customWidth="1"/>
    <col min="1805" max="2052" width="11.42578125" style="1"/>
    <col min="2053" max="2053" width="2.7109375" style="1" bestFit="1" customWidth="1"/>
    <col min="2054" max="2054" width="3" style="1" customWidth="1"/>
    <col min="2055" max="2055" width="18.7109375" style="1" bestFit="1" customWidth="1"/>
    <col min="2056" max="2056" width="21.5703125" style="1" bestFit="1" customWidth="1"/>
    <col min="2057" max="2057" width="5.28515625" style="1" bestFit="1" customWidth="1"/>
    <col min="2058" max="2058" width="3.28515625" style="1" customWidth="1"/>
    <col min="2059" max="2060" width="13.5703125" style="1" customWidth="1"/>
    <col min="2061" max="2308" width="11.42578125" style="1"/>
    <col min="2309" max="2309" width="2.7109375" style="1" bestFit="1" customWidth="1"/>
    <col min="2310" max="2310" width="3" style="1" customWidth="1"/>
    <col min="2311" max="2311" width="18.7109375" style="1" bestFit="1" customWidth="1"/>
    <col min="2312" max="2312" width="21.5703125" style="1" bestFit="1" customWidth="1"/>
    <col min="2313" max="2313" width="5.28515625" style="1" bestFit="1" customWidth="1"/>
    <col min="2314" max="2314" width="3.28515625" style="1" customWidth="1"/>
    <col min="2315" max="2316" width="13.5703125" style="1" customWidth="1"/>
    <col min="2317" max="2564" width="11.42578125" style="1"/>
    <col min="2565" max="2565" width="2.7109375" style="1" bestFit="1" customWidth="1"/>
    <col min="2566" max="2566" width="3" style="1" customWidth="1"/>
    <col min="2567" max="2567" width="18.7109375" style="1" bestFit="1" customWidth="1"/>
    <col min="2568" max="2568" width="21.5703125" style="1" bestFit="1" customWidth="1"/>
    <col min="2569" max="2569" width="5.28515625" style="1" bestFit="1" customWidth="1"/>
    <col min="2570" max="2570" width="3.28515625" style="1" customWidth="1"/>
    <col min="2571" max="2572" width="13.5703125" style="1" customWidth="1"/>
    <col min="2573" max="2820" width="11.42578125" style="1"/>
    <col min="2821" max="2821" width="2.7109375" style="1" bestFit="1" customWidth="1"/>
    <col min="2822" max="2822" width="3" style="1" customWidth="1"/>
    <col min="2823" max="2823" width="18.7109375" style="1" bestFit="1" customWidth="1"/>
    <col min="2824" max="2824" width="21.5703125" style="1" bestFit="1" customWidth="1"/>
    <col min="2825" max="2825" width="5.28515625" style="1" bestFit="1" customWidth="1"/>
    <col min="2826" max="2826" width="3.28515625" style="1" customWidth="1"/>
    <col min="2827" max="2828" width="13.5703125" style="1" customWidth="1"/>
    <col min="2829" max="3076" width="11.42578125" style="1"/>
    <col min="3077" max="3077" width="2.7109375" style="1" bestFit="1" customWidth="1"/>
    <col min="3078" max="3078" width="3" style="1" customWidth="1"/>
    <col min="3079" max="3079" width="18.7109375" style="1" bestFit="1" customWidth="1"/>
    <col min="3080" max="3080" width="21.5703125" style="1" bestFit="1" customWidth="1"/>
    <col min="3081" max="3081" width="5.28515625" style="1" bestFit="1" customWidth="1"/>
    <col min="3082" max="3082" width="3.28515625" style="1" customWidth="1"/>
    <col min="3083" max="3084" width="13.5703125" style="1" customWidth="1"/>
    <col min="3085" max="3332" width="11.42578125" style="1"/>
    <col min="3333" max="3333" width="2.7109375" style="1" bestFit="1" customWidth="1"/>
    <col min="3334" max="3334" width="3" style="1" customWidth="1"/>
    <col min="3335" max="3335" width="18.7109375" style="1" bestFit="1" customWidth="1"/>
    <col min="3336" max="3336" width="21.5703125" style="1" bestFit="1" customWidth="1"/>
    <col min="3337" max="3337" width="5.28515625" style="1" bestFit="1" customWidth="1"/>
    <col min="3338" max="3338" width="3.28515625" style="1" customWidth="1"/>
    <col min="3339" max="3340" width="13.5703125" style="1" customWidth="1"/>
    <col min="3341" max="3588" width="11.42578125" style="1"/>
    <col min="3589" max="3589" width="2.7109375" style="1" bestFit="1" customWidth="1"/>
    <col min="3590" max="3590" width="3" style="1" customWidth="1"/>
    <col min="3591" max="3591" width="18.7109375" style="1" bestFit="1" customWidth="1"/>
    <col min="3592" max="3592" width="21.5703125" style="1" bestFit="1" customWidth="1"/>
    <col min="3593" max="3593" width="5.28515625" style="1" bestFit="1" customWidth="1"/>
    <col min="3594" max="3594" width="3.28515625" style="1" customWidth="1"/>
    <col min="3595" max="3596" width="13.5703125" style="1" customWidth="1"/>
    <col min="3597" max="3844" width="11.42578125" style="1"/>
    <col min="3845" max="3845" width="2.7109375" style="1" bestFit="1" customWidth="1"/>
    <col min="3846" max="3846" width="3" style="1" customWidth="1"/>
    <col min="3847" max="3847" width="18.7109375" style="1" bestFit="1" customWidth="1"/>
    <col min="3848" max="3848" width="21.5703125" style="1" bestFit="1" customWidth="1"/>
    <col min="3849" max="3849" width="5.28515625" style="1" bestFit="1" customWidth="1"/>
    <col min="3850" max="3850" width="3.28515625" style="1" customWidth="1"/>
    <col min="3851" max="3852" width="13.5703125" style="1" customWidth="1"/>
    <col min="3853" max="4100" width="11.42578125" style="1"/>
    <col min="4101" max="4101" width="2.7109375" style="1" bestFit="1" customWidth="1"/>
    <col min="4102" max="4102" width="3" style="1" customWidth="1"/>
    <col min="4103" max="4103" width="18.7109375" style="1" bestFit="1" customWidth="1"/>
    <col min="4104" max="4104" width="21.5703125" style="1" bestFit="1" customWidth="1"/>
    <col min="4105" max="4105" width="5.28515625" style="1" bestFit="1" customWidth="1"/>
    <col min="4106" max="4106" width="3.28515625" style="1" customWidth="1"/>
    <col min="4107" max="4108" width="13.5703125" style="1" customWidth="1"/>
    <col min="4109" max="4356" width="11.42578125" style="1"/>
    <col min="4357" max="4357" width="2.7109375" style="1" bestFit="1" customWidth="1"/>
    <col min="4358" max="4358" width="3" style="1" customWidth="1"/>
    <col min="4359" max="4359" width="18.7109375" style="1" bestFit="1" customWidth="1"/>
    <col min="4360" max="4360" width="21.5703125" style="1" bestFit="1" customWidth="1"/>
    <col min="4361" max="4361" width="5.28515625" style="1" bestFit="1" customWidth="1"/>
    <col min="4362" max="4362" width="3.28515625" style="1" customWidth="1"/>
    <col min="4363" max="4364" width="13.5703125" style="1" customWidth="1"/>
    <col min="4365" max="4612" width="11.42578125" style="1"/>
    <col min="4613" max="4613" width="2.7109375" style="1" bestFit="1" customWidth="1"/>
    <col min="4614" max="4614" width="3" style="1" customWidth="1"/>
    <col min="4615" max="4615" width="18.7109375" style="1" bestFit="1" customWidth="1"/>
    <col min="4616" max="4616" width="21.5703125" style="1" bestFit="1" customWidth="1"/>
    <col min="4617" max="4617" width="5.28515625" style="1" bestFit="1" customWidth="1"/>
    <col min="4618" max="4618" width="3.28515625" style="1" customWidth="1"/>
    <col min="4619" max="4620" width="13.5703125" style="1" customWidth="1"/>
    <col min="4621" max="4868" width="11.42578125" style="1"/>
    <col min="4869" max="4869" width="2.7109375" style="1" bestFit="1" customWidth="1"/>
    <col min="4870" max="4870" width="3" style="1" customWidth="1"/>
    <col min="4871" max="4871" width="18.7109375" style="1" bestFit="1" customWidth="1"/>
    <col min="4872" max="4872" width="21.5703125" style="1" bestFit="1" customWidth="1"/>
    <col min="4873" max="4873" width="5.28515625" style="1" bestFit="1" customWidth="1"/>
    <col min="4874" max="4874" width="3.28515625" style="1" customWidth="1"/>
    <col min="4875" max="4876" width="13.5703125" style="1" customWidth="1"/>
    <col min="4877" max="5124" width="11.42578125" style="1"/>
    <col min="5125" max="5125" width="2.7109375" style="1" bestFit="1" customWidth="1"/>
    <col min="5126" max="5126" width="3" style="1" customWidth="1"/>
    <col min="5127" max="5127" width="18.7109375" style="1" bestFit="1" customWidth="1"/>
    <col min="5128" max="5128" width="21.5703125" style="1" bestFit="1" customWidth="1"/>
    <col min="5129" max="5129" width="5.28515625" style="1" bestFit="1" customWidth="1"/>
    <col min="5130" max="5130" width="3.28515625" style="1" customWidth="1"/>
    <col min="5131" max="5132" width="13.5703125" style="1" customWidth="1"/>
    <col min="5133" max="5380" width="11.42578125" style="1"/>
    <col min="5381" max="5381" width="2.7109375" style="1" bestFit="1" customWidth="1"/>
    <col min="5382" max="5382" width="3" style="1" customWidth="1"/>
    <col min="5383" max="5383" width="18.7109375" style="1" bestFit="1" customWidth="1"/>
    <col min="5384" max="5384" width="21.5703125" style="1" bestFit="1" customWidth="1"/>
    <col min="5385" max="5385" width="5.28515625" style="1" bestFit="1" customWidth="1"/>
    <col min="5386" max="5386" width="3.28515625" style="1" customWidth="1"/>
    <col min="5387" max="5388" width="13.5703125" style="1" customWidth="1"/>
    <col min="5389" max="5636" width="11.42578125" style="1"/>
    <col min="5637" max="5637" width="2.7109375" style="1" bestFit="1" customWidth="1"/>
    <col min="5638" max="5638" width="3" style="1" customWidth="1"/>
    <col min="5639" max="5639" width="18.7109375" style="1" bestFit="1" customWidth="1"/>
    <col min="5640" max="5640" width="21.5703125" style="1" bestFit="1" customWidth="1"/>
    <col min="5641" max="5641" width="5.28515625" style="1" bestFit="1" customWidth="1"/>
    <col min="5642" max="5642" width="3.28515625" style="1" customWidth="1"/>
    <col min="5643" max="5644" width="13.5703125" style="1" customWidth="1"/>
    <col min="5645" max="5892" width="11.42578125" style="1"/>
    <col min="5893" max="5893" width="2.7109375" style="1" bestFit="1" customWidth="1"/>
    <col min="5894" max="5894" width="3" style="1" customWidth="1"/>
    <col min="5895" max="5895" width="18.7109375" style="1" bestFit="1" customWidth="1"/>
    <col min="5896" max="5896" width="21.5703125" style="1" bestFit="1" customWidth="1"/>
    <col min="5897" max="5897" width="5.28515625" style="1" bestFit="1" customWidth="1"/>
    <col min="5898" max="5898" width="3.28515625" style="1" customWidth="1"/>
    <col min="5899" max="5900" width="13.5703125" style="1" customWidth="1"/>
    <col min="5901" max="6148" width="11.42578125" style="1"/>
    <col min="6149" max="6149" width="2.7109375" style="1" bestFit="1" customWidth="1"/>
    <col min="6150" max="6150" width="3" style="1" customWidth="1"/>
    <col min="6151" max="6151" width="18.7109375" style="1" bestFit="1" customWidth="1"/>
    <col min="6152" max="6152" width="21.5703125" style="1" bestFit="1" customWidth="1"/>
    <col min="6153" max="6153" width="5.28515625" style="1" bestFit="1" customWidth="1"/>
    <col min="6154" max="6154" width="3.28515625" style="1" customWidth="1"/>
    <col min="6155" max="6156" width="13.5703125" style="1" customWidth="1"/>
    <col min="6157" max="6404" width="11.42578125" style="1"/>
    <col min="6405" max="6405" width="2.7109375" style="1" bestFit="1" customWidth="1"/>
    <col min="6406" max="6406" width="3" style="1" customWidth="1"/>
    <col min="6407" max="6407" width="18.7109375" style="1" bestFit="1" customWidth="1"/>
    <col min="6408" max="6408" width="21.5703125" style="1" bestFit="1" customWidth="1"/>
    <col min="6409" max="6409" width="5.28515625" style="1" bestFit="1" customWidth="1"/>
    <col min="6410" max="6410" width="3.28515625" style="1" customWidth="1"/>
    <col min="6411" max="6412" width="13.5703125" style="1" customWidth="1"/>
    <col min="6413" max="6660" width="11.42578125" style="1"/>
    <col min="6661" max="6661" width="2.7109375" style="1" bestFit="1" customWidth="1"/>
    <col min="6662" max="6662" width="3" style="1" customWidth="1"/>
    <col min="6663" max="6663" width="18.7109375" style="1" bestFit="1" customWidth="1"/>
    <col min="6664" max="6664" width="21.5703125" style="1" bestFit="1" customWidth="1"/>
    <col min="6665" max="6665" width="5.28515625" style="1" bestFit="1" customWidth="1"/>
    <col min="6666" max="6666" width="3.28515625" style="1" customWidth="1"/>
    <col min="6667" max="6668" width="13.5703125" style="1" customWidth="1"/>
    <col min="6669" max="6916" width="11.42578125" style="1"/>
    <col min="6917" max="6917" width="2.7109375" style="1" bestFit="1" customWidth="1"/>
    <col min="6918" max="6918" width="3" style="1" customWidth="1"/>
    <col min="6919" max="6919" width="18.7109375" style="1" bestFit="1" customWidth="1"/>
    <col min="6920" max="6920" width="21.5703125" style="1" bestFit="1" customWidth="1"/>
    <col min="6921" max="6921" width="5.28515625" style="1" bestFit="1" customWidth="1"/>
    <col min="6922" max="6922" width="3.28515625" style="1" customWidth="1"/>
    <col min="6923" max="6924" width="13.5703125" style="1" customWidth="1"/>
    <col min="6925" max="7172" width="11.42578125" style="1"/>
    <col min="7173" max="7173" width="2.7109375" style="1" bestFit="1" customWidth="1"/>
    <col min="7174" max="7174" width="3" style="1" customWidth="1"/>
    <col min="7175" max="7175" width="18.7109375" style="1" bestFit="1" customWidth="1"/>
    <col min="7176" max="7176" width="21.5703125" style="1" bestFit="1" customWidth="1"/>
    <col min="7177" max="7177" width="5.28515625" style="1" bestFit="1" customWidth="1"/>
    <col min="7178" max="7178" width="3.28515625" style="1" customWidth="1"/>
    <col min="7179" max="7180" width="13.5703125" style="1" customWidth="1"/>
    <col min="7181" max="7428" width="11.42578125" style="1"/>
    <col min="7429" max="7429" width="2.7109375" style="1" bestFit="1" customWidth="1"/>
    <col min="7430" max="7430" width="3" style="1" customWidth="1"/>
    <col min="7431" max="7431" width="18.7109375" style="1" bestFit="1" customWidth="1"/>
    <col min="7432" max="7432" width="21.5703125" style="1" bestFit="1" customWidth="1"/>
    <col min="7433" max="7433" width="5.28515625" style="1" bestFit="1" customWidth="1"/>
    <col min="7434" max="7434" width="3.28515625" style="1" customWidth="1"/>
    <col min="7435" max="7436" width="13.5703125" style="1" customWidth="1"/>
    <col min="7437" max="7684" width="11.42578125" style="1"/>
    <col min="7685" max="7685" width="2.7109375" style="1" bestFit="1" customWidth="1"/>
    <col min="7686" max="7686" width="3" style="1" customWidth="1"/>
    <col min="7687" max="7687" width="18.7109375" style="1" bestFit="1" customWidth="1"/>
    <col min="7688" max="7688" width="21.5703125" style="1" bestFit="1" customWidth="1"/>
    <col min="7689" max="7689" width="5.28515625" style="1" bestFit="1" customWidth="1"/>
    <col min="7690" max="7690" width="3.28515625" style="1" customWidth="1"/>
    <col min="7691" max="7692" width="13.5703125" style="1" customWidth="1"/>
    <col min="7693" max="7940" width="11.42578125" style="1"/>
    <col min="7941" max="7941" width="2.7109375" style="1" bestFit="1" customWidth="1"/>
    <col min="7942" max="7942" width="3" style="1" customWidth="1"/>
    <col min="7943" max="7943" width="18.7109375" style="1" bestFit="1" customWidth="1"/>
    <col min="7944" max="7944" width="21.5703125" style="1" bestFit="1" customWidth="1"/>
    <col min="7945" max="7945" width="5.28515625" style="1" bestFit="1" customWidth="1"/>
    <col min="7946" max="7946" width="3.28515625" style="1" customWidth="1"/>
    <col min="7947" max="7948" width="13.5703125" style="1" customWidth="1"/>
    <col min="7949" max="8196" width="11.42578125" style="1"/>
    <col min="8197" max="8197" width="2.7109375" style="1" bestFit="1" customWidth="1"/>
    <col min="8198" max="8198" width="3" style="1" customWidth="1"/>
    <col min="8199" max="8199" width="18.7109375" style="1" bestFit="1" customWidth="1"/>
    <col min="8200" max="8200" width="21.5703125" style="1" bestFit="1" customWidth="1"/>
    <col min="8201" max="8201" width="5.28515625" style="1" bestFit="1" customWidth="1"/>
    <col min="8202" max="8202" width="3.28515625" style="1" customWidth="1"/>
    <col min="8203" max="8204" width="13.5703125" style="1" customWidth="1"/>
    <col min="8205" max="8452" width="11.42578125" style="1"/>
    <col min="8453" max="8453" width="2.7109375" style="1" bestFit="1" customWidth="1"/>
    <col min="8454" max="8454" width="3" style="1" customWidth="1"/>
    <col min="8455" max="8455" width="18.7109375" style="1" bestFit="1" customWidth="1"/>
    <col min="8456" max="8456" width="21.5703125" style="1" bestFit="1" customWidth="1"/>
    <col min="8457" max="8457" width="5.28515625" style="1" bestFit="1" customWidth="1"/>
    <col min="8458" max="8458" width="3.28515625" style="1" customWidth="1"/>
    <col min="8459" max="8460" width="13.5703125" style="1" customWidth="1"/>
    <col min="8461" max="8708" width="11.42578125" style="1"/>
    <col min="8709" max="8709" width="2.7109375" style="1" bestFit="1" customWidth="1"/>
    <col min="8710" max="8710" width="3" style="1" customWidth="1"/>
    <col min="8711" max="8711" width="18.7109375" style="1" bestFit="1" customWidth="1"/>
    <col min="8712" max="8712" width="21.5703125" style="1" bestFit="1" customWidth="1"/>
    <col min="8713" max="8713" width="5.28515625" style="1" bestFit="1" customWidth="1"/>
    <col min="8714" max="8714" width="3.28515625" style="1" customWidth="1"/>
    <col min="8715" max="8716" width="13.5703125" style="1" customWidth="1"/>
    <col min="8717" max="8964" width="11.42578125" style="1"/>
    <col min="8965" max="8965" width="2.7109375" style="1" bestFit="1" customWidth="1"/>
    <col min="8966" max="8966" width="3" style="1" customWidth="1"/>
    <col min="8967" max="8967" width="18.7109375" style="1" bestFit="1" customWidth="1"/>
    <col min="8968" max="8968" width="21.5703125" style="1" bestFit="1" customWidth="1"/>
    <col min="8969" max="8969" width="5.28515625" style="1" bestFit="1" customWidth="1"/>
    <col min="8970" max="8970" width="3.28515625" style="1" customWidth="1"/>
    <col min="8971" max="8972" width="13.5703125" style="1" customWidth="1"/>
    <col min="8973" max="9220" width="11.42578125" style="1"/>
    <col min="9221" max="9221" width="2.7109375" style="1" bestFit="1" customWidth="1"/>
    <col min="9222" max="9222" width="3" style="1" customWidth="1"/>
    <col min="9223" max="9223" width="18.7109375" style="1" bestFit="1" customWidth="1"/>
    <col min="9224" max="9224" width="21.5703125" style="1" bestFit="1" customWidth="1"/>
    <col min="9225" max="9225" width="5.28515625" style="1" bestFit="1" customWidth="1"/>
    <col min="9226" max="9226" width="3.28515625" style="1" customWidth="1"/>
    <col min="9227" max="9228" width="13.5703125" style="1" customWidth="1"/>
    <col min="9229" max="9476" width="11.42578125" style="1"/>
    <col min="9477" max="9477" width="2.7109375" style="1" bestFit="1" customWidth="1"/>
    <col min="9478" max="9478" width="3" style="1" customWidth="1"/>
    <col min="9479" max="9479" width="18.7109375" style="1" bestFit="1" customWidth="1"/>
    <col min="9480" max="9480" width="21.5703125" style="1" bestFit="1" customWidth="1"/>
    <col min="9481" max="9481" width="5.28515625" style="1" bestFit="1" customWidth="1"/>
    <col min="9482" max="9482" width="3.28515625" style="1" customWidth="1"/>
    <col min="9483" max="9484" width="13.5703125" style="1" customWidth="1"/>
    <col min="9485" max="9732" width="11.42578125" style="1"/>
    <col min="9733" max="9733" width="2.7109375" style="1" bestFit="1" customWidth="1"/>
    <col min="9734" max="9734" width="3" style="1" customWidth="1"/>
    <col min="9735" max="9735" width="18.7109375" style="1" bestFit="1" customWidth="1"/>
    <col min="9736" max="9736" width="21.5703125" style="1" bestFit="1" customWidth="1"/>
    <col min="9737" max="9737" width="5.28515625" style="1" bestFit="1" customWidth="1"/>
    <col min="9738" max="9738" width="3.28515625" style="1" customWidth="1"/>
    <col min="9739" max="9740" width="13.5703125" style="1" customWidth="1"/>
    <col min="9741" max="9988" width="11.42578125" style="1"/>
    <col min="9989" max="9989" width="2.7109375" style="1" bestFit="1" customWidth="1"/>
    <col min="9990" max="9990" width="3" style="1" customWidth="1"/>
    <col min="9991" max="9991" width="18.7109375" style="1" bestFit="1" customWidth="1"/>
    <col min="9992" max="9992" width="21.5703125" style="1" bestFit="1" customWidth="1"/>
    <col min="9993" max="9993" width="5.28515625" style="1" bestFit="1" customWidth="1"/>
    <col min="9994" max="9994" width="3.28515625" style="1" customWidth="1"/>
    <col min="9995" max="9996" width="13.5703125" style="1" customWidth="1"/>
    <col min="9997" max="10244" width="11.42578125" style="1"/>
    <col min="10245" max="10245" width="2.7109375" style="1" bestFit="1" customWidth="1"/>
    <col min="10246" max="10246" width="3" style="1" customWidth="1"/>
    <col min="10247" max="10247" width="18.7109375" style="1" bestFit="1" customWidth="1"/>
    <col min="10248" max="10248" width="21.5703125" style="1" bestFit="1" customWidth="1"/>
    <col min="10249" max="10249" width="5.28515625" style="1" bestFit="1" customWidth="1"/>
    <col min="10250" max="10250" width="3.28515625" style="1" customWidth="1"/>
    <col min="10251" max="10252" width="13.5703125" style="1" customWidth="1"/>
    <col min="10253" max="10500" width="11.42578125" style="1"/>
    <col min="10501" max="10501" width="2.7109375" style="1" bestFit="1" customWidth="1"/>
    <col min="10502" max="10502" width="3" style="1" customWidth="1"/>
    <col min="10503" max="10503" width="18.7109375" style="1" bestFit="1" customWidth="1"/>
    <col min="10504" max="10504" width="21.5703125" style="1" bestFit="1" customWidth="1"/>
    <col min="10505" max="10505" width="5.28515625" style="1" bestFit="1" customWidth="1"/>
    <col min="10506" max="10506" width="3.28515625" style="1" customWidth="1"/>
    <col min="10507" max="10508" width="13.5703125" style="1" customWidth="1"/>
    <col min="10509" max="10756" width="11.42578125" style="1"/>
    <col min="10757" max="10757" width="2.7109375" style="1" bestFit="1" customWidth="1"/>
    <col min="10758" max="10758" width="3" style="1" customWidth="1"/>
    <col min="10759" max="10759" width="18.7109375" style="1" bestFit="1" customWidth="1"/>
    <col min="10760" max="10760" width="21.5703125" style="1" bestFit="1" customWidth="1"/>
    <col min="10761" max="10761" width="5.28515625" style="1" bestFit="1" customWidth="1"/>
    <col min="10762" max="10762" width="3.28515625" style="1" customWidth="1"/>
    <col min="10763" max="10764" width="13.5703125" style="1" customWidth="1"/>
    <col min="10765" max="11012" width="11.42578125" style="1"/>
    <col min="11013" max="11013" width="2.7109375" style="1" bestFit="1" customWidth="1"/>
    <col min="11014" max="11014" width="3" style="1" customWidth="1"/>
    <col min="11015" max="11015" width="18.7109375" style="1" bestFit="1" customWidth="1"/>
    <col min="11016" max="11016" width="21.5703125" style="1" bestFit="1" customWidth="1"/>
    <col min="11017" max="11017" width="5.28515625" style="1" bestFit="1" customWidth="1"/>
    <col min="11018" max="11018" width="3.28515625" style="1" customWidth="1"/>
    <col min="11019" max="11020" width="13.5703125" style="1" customWidth="1"/>
    <col min="11021" max="11268" width="11.42578125" style="1"/>
    <col min="11269" max="11269" width="2.7109375" style="1" bestFit="1" customWidth="1"/>
    <col min="11270" max="11270" width="3" style="1" customWidth="1"/>
    <col min="11271" max="11271" width="18.7109375" style="1" bestFit="1" customWidth="1"/>
    <col min="11272" max="11272" width="21.5703125" style="1" bestFit="1" customWidth="1"/>
    <col min="11273" max="11273" width="5.28515625" style="1" bestFit="1" customWidth="1"/>
    <col min="11274" max="11274" width="3.28515625" style="1" customWidth="1"/>
    <col min="11275" max="11276" width="13.5703125" style="1" customWidth="1"/>
    <col min="11277" max="11524" width="11.42578125" style="1"/>
    <col min="11525" max="11525" width="2.7109375" style="1" bestFit="1" customWidth="1"/>
    <col min="11526" max="11526" width="3" style="1" customWidth="1"/>
    <col min="11527" max="11527" width="18.7109375" style="1" bestFit="1" customWidth="1"/>
    <col min="11528" max="11528" width="21.5703125" style="1" bestFit="1" customWidth="1"/>
    <col min="11529" max="11529" width="5.28515625" style="1" bestFit="1" customWidth="1"/>
    <col min="11530" max="11530" width="3.28515625" style="1" customWidth="1"/>
    <col min="11531" max="11532" width="13.5703125" style="1" customWidth="1"/>
    <col min="11533" max="11780" width="11.42578125" style="1"/>
    <col min="11781" max="11781" width="2.7109375" style="1" bestFit="1" customWidth="1"/>
    <col min="11782" max="11782" width="3" style="1" customWidth="1"/>
    <col min="11783" max="11783" width="18.7109375" style="1" bestFit="1" customWidth="1"/>
    <col min="11784" max="11784" width="21.5703125" style="1" bestFit="1" customWidth="1"/>
    <col min="11785" max="11785" width="5.28515625" style="1" bestFit="1" customWidth="1"/>
    <col min="11786" max="11786" width="3.28515625" style="1" customWidth="1"/>
    <col min="11787" max="11788" width="13.5703125" style="1" customWidth="1"/>
    <col min="11789" max="12036" width="11.42578125" style="1"/>
    <col min="12037" max="12037" width="2.7109375" style="1" bestFit="1" customWidth="1"/>
    <col min="12038" max="12038" width="3" style="1" customWidth="1"/>
    <col min="12039" max="12039" width="18.7109375" style="1" bestFit="1" customWidth="1"/>
    <col min="12040" max="12040" width="21.5703125" style="1" bestFit="1" customWidth="1"/>
    <col min="12041" max="12041" width="5.28515625" style="1" bestFit="1" customWidth="1"/>
    <col min="12042" max="12042" width="3.28515625" style="1" customWidth="1"/>
    <col min="12043" max="12044" width="13.5703125" style="1" customWidth="1"/>
    <col min="12045" max="12292" width="11.42578125" style="1"/>
    <col min="12293" max="12293" width="2.7109375" style="1" bestFit="1" customWidth="1"/>
    <col min="12294" max="12294" width="3" style="1" customWidth="1"/>
    <col min="12295" max="12295" width="18.7109375" style="1" bestFit="1" customWidth="1"/>
    <col min="12296" max="12296" width="21.5703125" style="1" bestFit="1" customWidth="1"/>
    <col min="12297" max="12297" width="5.28515625" style="1" bestFit="1" customWidth="1"/>
    <col min="12298" max="12298" width="3.28515625" style="1" customWidth="1"/>
    <col min="12299" max="12300" width="13.5703125" style="1" customWidth="1"/>
    <col min="12301" max="12548" width="11.42578125" style="1"/>
    <col min="12549" max="12549" width="2.7109375" style="1" bestFit="1" customWidth="1"/>
    <col min="12550" max="12550" width="3" style="1" customWidth="1"/>
    <col min="12551" max="12551" width="18.7109375" style="1" bestFit="1" customWidth="1"/>
    <col min="12552" max="12552" width="21.5703125" style="1" bestFit="1" customWidth="1"/>
    <col min="12553" max="12553" width="5.28515625" style="1" bestFit="1" customWidth="1"/>
    <col min="12554" max="12554" width="3.28515625" style="1" customWidth="1"/>
    <col min="12555" max="12556" width="13.5703125" style="1" customWidth="1"/>
    <col min="12557" max="12804" width="11.42578125" style="1"/>
    <col min="12805" max="12805" width="2.7109375" style="1" bestFit="1" customWidth="1"/>
    <col min="12806" max="12806" width="3" style="1" customWidth="1"/>
    <col min="12807" max="12807" width="18.7109375" style="1" bestFit="1" customWidth="1"/>
    <col min="12808" max="12808" width="21.5703125" style="1" bestFit="1" customWidth="1"/>
    <col min="12809" max="12809" width="5.28515625" style="1" bestFit="1" customWidth="1"/>
    <col min="12810" max="12810" width="3.28515625" style="1" customWidth="1"/>
    <col min="12811" max="12812" width="13.5703125" style="1" customWidth="1"/>
    <col min="12813" max="13060" width="11.42578125" style="1"/>
    <col min="13061" max="13061" width="2.7109375" style="1" bestFit="1" customWidth="1"/>
    <col min="13062" max="13062" width="3" style="1" customWidth="1"/>
    <col min="13063" max="13063" width="18.7109375" style="1" bestFit="1" customWidth="1"/>
    <col min="13064" max="13064" width="21.5703125" style="1" bestFit="1" customWidth="1"/>
    <col min="13065" max="13065" width="5.28515625" style="1" bestFit="1" customWidth="1"/>
    <col min="13066" max="13066" width="3.28515625" style="1" customWidth="1"/>
    <col min="13067" max="13068" width="13.5703125" style="1" customWidth="1"/>
    <col min="13069" max="13316" width="11.42578125" style="1"/>
    <col min="13317" max="13317" width="2.7109375" style="1" bestFit="1" customWidth="1"/>
    <col min="13318" max="13318" width="3" style="1" customWidth="1"/>
    <col min="13319" max="13319" width="18.7109375" style="1" bestFit="1" customWidth="1"/>
    <col min="13320" max="13320" width="21.5703125" style="1" bestFit="1" customWidth="1"/>
    <col min="13321" max="13321" width="5.28515625" style="1" bestFit="1" customWidth="1"/>
    <col min="13322" max="13322" width="3.28515625" style="1" customWidth="1"/>
    <col min="13323" max="13324" width="13.5703125" style="1" customWidth="1"/>
    <col min="13325" max="13572" width="11.42578125" style="1"/>
    <col min="13573" max="13573" width="2.7109375" style="1" bestFit="1" customWidth="1"/>
    <col min="13574" max="13574" width="3" style="1" customWidth="1"/>
    <col min="13575" max="13575" width="18.7109375" style="1" bestFit="1" customWidth="1"/>
    <col min="13576" max="13576" width="21.5703125" style="1" bestFit="1" customWidth="1"/>
    <col min="13577" max="13577" width="5.28515625" style="1" bestFit="1" customWidth="1"/>
    <col min="13578" max="13578" width="3.28515625" style="1" customWidth="1"/>
    <col min="13579" max="13580" width="13.5703125" style="1" customWidth="1"/>
    <col min="13581" max="13828" width="11.42578125" style="1"/>
    <col min="13829" max="13829" width="2.7109375" style="1" bestFit="1" customWidth="1"/>
    <col min="13830" max="13830" width="3" style="1" customWidth="1"/>
    <col min="13831" max="13831" width="18.7109375" style="1" bestFit="1" customWidth="1"/>
    <col min="13832" max="13832" width="21.5703125" style="1" bestFit="1" customWidth="1"/>
    <col min="13833" max="13833" width="5.28515625" style="1" bestFit="1" customWidth="1"/>
    <col min="13834" max="13834" width="3.28515625" style="1" customWidth="1"/>
    <col min="13835" max="13836" width="13.5703125" style="1" customWidth="1"/>
    <col min="13837" max="14084" width="11.42578125" style="1"/>
    <col min="14085" max="14085" width="2.7109375" style="1" bestFit="1" customWidth="1"/>
    <col min="14086" max="14086" width="3" style="1" customWidth="1"/>
    <col min="14087" max="14087" width="18.7109375" style="1" bestFit="1" customWidth="1"/>
    <col min="14088" max="14088" width="21.5703125" style="1" bestFit="1" customWidth="1"/>
    <col min="14089" max="14089" width="5.28515625" style="1" bestFit="1" customWidth="1"/>
    <col min="14090" max="14090" width="3.28515625" style="1" customWidth="1"/>
    <col min="14091" max="14092" width="13.5703125" style="1" customWidth="1"/>
    <col min="14093" max="14340" width="11.42578125" style="1"/>
    <col min="14341" max="14341" width="2.7109375" style="1" bestFit="1" customWidth="1"/>
    <col min="14342" max="14342" width="3" style="1" customWidth="1"/>
    <col min="14343" max="14343" width="18.7109375" style="1" bestFit="1" customWidth="1"/>
    <col min="14344" max="14344" width="21.5703125" style="1" bestFit="1" customWidth="1"/>
    <col min="14345" max="14345" width="5.28515625" style="1" bestFit="1" customWidth="1"/>
    <col min="14346" max="14346" width="3.28515625" style="1" customWidth="1"/>
    <col min="14347" max="14348" width="13.5703125" style="1" customWidth="1"/>
    <col min="14349" max="14596" width="11.42578125" style="1"/>
    <col min="14597" max="14597" width="2.7109375" style="1" bestFit="1" customWidth="1"/>
    <col min="14598" max="14598" width="3" style="1" customWidth="1"/>
    <col min="14599" max="14599" width="18.7109375" style="1" bestFit="1" customWidth="1"/>
    <col min="14600" max="14600" width="21.5703125" style="1" bestFit="1" customWidth="1"/>
    <col min="14601" max="14601" width="5.28515625" style="1" bestFit="1" customWidth="1"/>
    <col min="14602" max="14602" width="3.28515625" style="1" customWidth="1"/>
    <col min="14603" max="14604" width="13.5703125" style="1" customWidth="1"/>
    <col min="14605" max="14852" width="11.42578125" style="1"/>
    <col min="14853" max="14853" width="2.7109375" style="1" bestFit="1" customWidth="1"/>
    <col min="14854" max="14854" width="3" style="1" customWidth="1"/>
    <col min="14855" max="14855" width="18.7109375" style="1" bestFit="1" customWidth="1"/>
    <col min="14856" max="14856" width="21.5703125" style="1" bestFit="1" customWidth="1"/>
    <col min="14857" max="14857" width="5.28515625" style="1" bestFit="1" customWidth="1"/>
    <col min="14858" max="14858" width="3.28515625" style="1" customWidth="1"/>
    <col min="14859" max="14860" width="13.5703125" style="1" customWidth="1"/>
    <col min="14861" max="15108" width="11.42578125" style="1"/>
    <col min="15109" max="15109" width="2.7109375" style="1" bestFit="1" customWidth="1"/>
    <col min="15110" max="15110" width="3" style="1" customWidth="1"/>
    <col min="15111" max="15111" width="18.7109375" style="1" bestFit="1" customWidth="1"/>
    <col min="15112" max="15112" width="21.5703125" style="1" bestFit="1" customWidth="1"/>
    <col min="15113" max="15113" width="5.28515625" style="1" bestFit="1" customWidth="1"/>
    <col min="15114" max="15114" width="3.28515625" style="1" customWidth="1"/>
    <col min="15115" max="15116" width="13.5703125" style="1" customWidth="1"/>
    <col min="15117" max="15364" width="11.42578125" style="1"/>
    <col min="15365" max="15365" width="2.7109375" style="1" bestFit="1" customWidth="1"/>
    <col min="15366" max="15366" width="3" style="1" customWidth="1"/>
    <col min="15367" max="15367" width="18.7109375" style="1" bestFit="1" customWidth="1"/>
    <col min="15368" max="15368" width="21.5703125" style="1" bestFit="1" customWidth="1"/>
    <col min="15369" max="15369" width="5.28515625" style="1" bestFit="1" customWidth="1"/>
    <col min="15370" max="15370" width="3.28515625" style="1" customWidth="1"/>
    <col min="15371" max="15372" width="13.5703125" style="1" customWidth="1"/>
    <col min="15373" max="15620" width="11.42578125" style="1"/>
    <col min="15621" max="15621" width="2.7109375" style="1" bestFit="1" customWidth="1"/>
    <col min="15622" max="15622" width="3" style="1" customWidth="1"/>
    <col min="15623" max="15623" width="18.7109375" style="1" bestFit="1" customWidth="1"/>
    <col min="15624" max="15624" width="21.5703125" style="1" bestFit="1" customWidth="1"/>
    <col min="15625" max="15625" width="5.28515625" style="1" bestFit="1" customWidth="1"/>
    <col min="15626" max="15626" width="3.28515625" style="1" customWidth="1"/>
    <col min="15627" max="15628" width="13.5703125" style="1" customWidth="1"/>
    <col min="15629" max="15876" width="11.42578125" style="1"/>
    <col min="15877" max="15877" width="2.7109375" style="1" bestFit="1" customWidth="1"/>
    <col min="15878" max="15878" width="3" style="1" customWidth="1"/>
    <col min="15879" max="15879" width="18.7109375" style="1" bestFit="1" customWidth="1"/>
    <col min="15880" max="15880" width="21.5703125" style="1" bestFit="1" customWidth="1"/>
    <col min="15881" max="15881" width="5.28515625" style="1" bestFit="1" customWidth="1"/>
    <col min="15882" max="15882" width="3.28515625" style="1" customWidth="1"/>
    <col min="15883" max="15884" width="13.5703125" style="1" customWidth="1"/>
    <col min="15885" max="16132" width="11.42578125" style="1"/>
    <col min="16133" max="16133" width="2.7109375" style="1" bestFit="1" customWidth="1"/>
    <col min="16134" max="16134" width="3" style="1" customWidth="1"/>
    <col min="16135" max="16135" width="18.7109375" style="1" bestFit="1" customWidth="1"/>
    <col min="16136" max="16136" width="21.5703125" style="1" bestFit="1" customWidth="1"/>
    <col min="16137" max="16137" width="5.28515625" style="1" bestFit="1" customWidth="1"/>
    <col min="16138" max="16138" width="3.28515625" style="1" customWidth="1"/>
    <col min="16139" max="16140" width="13.5703125" style="1" customWidth="1"/>
    <col min="16141" max="16384" width="11.42578125" style="1"/>
  </cols>
  <sheetData>
    <row r="2" spans="1:15" ht="12.75" customHeight="1" x14ac:dyDescent="0.2">
      <c r="D2" s="263" t="str">
        <f>IF('LISTE ENGAGES'!Q3="",'LISTE ENGAGES'!P3,'LISTE ENGAGES'!Q3)</f>
        <v>APPELATION TOURNOI</v>
      </c>
      <c r="E2" s="263"/>
      <c r="F2" s="263"/>
      <c r="G2" s="263"/>
      <c r="H2" s="263"/>
      <c r="I2" s="263"/>
      <c r="J2" s="263"/>
      <c r="K2" s="263"/>
      <c r="L2" s="263"/>
      <c r="M2" s="263"/>
      <c r="N2" s="264">
        <f>'LISTE ENGAGES'!H1:H3</f>
        <v>0</v>
      </c>
    </row>
    <row r="3" spans="1:15" ht="12.75" customHeight="1" x14ac:dyDescent="0.2"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5"/>
    </row>
    <row r="4" spans="1:15" ht="15" x14ac:dyDescent="0.25">
      <c r="D4" s="267" t="str">
        <f>IF('LISTE ENGAGES'!Q4="",'LISTE ENGAGES'!P4,'LISTE ENGAGES'!Q4)</f>
        <v>LIEU</v>
      </c>
      <c r="E4" s="267"/>
      <c r="F4" s="267"/>
      <c r="G4" s="267"/>
      <c r="H4" s="268" t="str">
        <f>'LISTE ENGAGES'!F4</f>
        <v>DATE</v>
      </c>
      <c r="I4" s="268"/>
      <c r="J4" s="268"/>
      <c r="K4" s="268"/>
      <c r="L4" s="268"/>
      <c r="M4" s="97" t="str">
        <f>'LISTE ENGAGES'!H4</f>
        <v>GENRE</v>
      </c>
      <c r="N4" s="266"/>
    </row>
    <row r="5" spans="1:15" ht="15" x14ac:dyDescent="0.25">
      <c r="D5" s="267" t="str">
        <f>IF('LISTE ENGAGES'!Q5&lt;&gt;"",'LISTE ENGAGES'!Q5,'LISTE ENGAGES'!P5)</f>
        <v>TYPE</v>
      </c>
      <c r="E5" s="267"/>
      <c r="F5" s="267"/>
      <c r="G5" s="267"/>
      <c r="H5" s="267"/>
      <c r="I5" s="267"/>
      <c r="J5" s="267"/>
      <c r="K5" s="267"/>
      <c r="L5" s="267"/>
      <c r="M5" s="267"/>
      <c r="N5" s="269"/>
    </row>
    <row r="6" spans="1:15" ht="15" x14ac:dyDescent="0.25">
      <c r="D6" s="261" t="s">
        <v>0</v>
      </c>
      <c r="E6" s="261"/>
      <c r="F6" s="261"/>
      <c r="G6" s="261"/>
      <c r="H6" s="261"/>
      <c r="I6" s="261"/>
      <c r="J6" s="261"/>
      <c r="K6" s="261"/>
      <c r="L6" s="261"/>
      <c r="M6" s="261"/>
      <c r="N6" s="262"/>
    </row>
    <row r="8" spans="1:15" x14ac:dyDescent="0.2">
      <c r="A8" s="3" t="s">
        <v>1</v>
      </c>
      <c r="B8" s="3"/>
      <c r="C8" s="3" t="s">
        <v>2</v>
      </c>
      <c r="D8" s="3" t="s">
        <v>3</v>
      </c>
      <c r="E8" s="3" t="s">
        <v>220</v>
      </c>
      <c r="F8" s="3" t="s">
        <v>221</v>
      </c>
      <c r="G8" s="3" t="s">
        <v>2</v>
      </c>
      <c r="H8" s="3" t="s">
        <v>3</v>
      </c>
      <c r="I8" s="3" t="s">
        <v>220</v>
      </c>
      <c r="J8" s="3" t="s">
        <v>221</v>
      </c>
      <c r="K8" s="3" t="s">
        <v>4</v>
      </c>
      <c r="L8" s="3" t="s">
        <v>5</v>
      </c>
      <c r="M8" s="4" t="s">
        <v>6</v>
      </c>
      <c r="N8" s="4" t="s">
        <v>7</v>
      </c>
      <c r="O8" s="42" t="s">
        <v>213</v>
      </c>
    </row>
    <row r="9" spans="1:15" s="13" customFormat="1" ht="24.95" customHeight="1" x14ac:dyDescent="0.2">
      <c r="A9" s="5">
        <v>1</v>
      </c>
      <c r="B9" s="5"/>
      <c r="C9" s="6" t="s">
        <v>8</v>
      </c>
      <c r="D9" s="7"/>
      <c r="E9" s="7"/>
      <c r="F9" s="7"/>
      <c r="G9" s="8">
        <v>1</v>
      </c>
      <c r="H9" s="9"/>
      <c r="I9" s="9"/>
      <c r="J9" s="9"/>
      <c r="K9" s="10"/>
      <c r="L9" s="11"/>
      <c r="M9" s="12"/>
      <c r="N9" s="12"/>
      <c r="O9" s="111"/>
    </row>
    <row r="10" spans="1:15" s="13" customFormat="1" ht="24.95" customHeight="1" x14ac:dyDescent="0.2">
      <c r="A10" s="12">
        <v>2</v>
      </c>
      <c r="B10" s="5"/>
      <c r="C10" s="6" t="s">
        <v>8</v>
      </c>
      <c r="D10" s="7"/>
      <c r="E10" s="7"/>
      <c r="F10" s="7"/>
      <c r="G10" s="8">
        <v>2</v>
      </c>
      <c r="H10" s="9"/>
      <c r="I10" s="9"/>
      <c r="J10" s="9"/>
      <c r="K10" s="10"/>
      <c r="L10" s="11"/>
      <c r="M10" s="12"/>
      <c r="N10" s="12"/>
      <c r="O10" s="111"/>
    </row>
    <row r="11" spans="1:15" s="13" customFormat="1" ht="24.95" customHeight="1" x14ac:dyDescent="0.2">
      <c r="A11" s="14">
        <v>3</v>
      </c>
      <c r="B11" s="15"/>
      <c r="C11" s="6" t="s">
        <v>8</v>
      </c>
      <c r="D11" s="7"/>
      <c r="E11" s="7"/>
      <c r="F11" s="7"/>
      <c r="G11" s="8">
        <v>3</v>
      </c>
      <c r="H11" s="9"/>
      <c r="I11" s="9"/>
      <c r="J11" s="9"/>
      <c r="K11" s="10"/>
      <c r="L11" s="11"/>
      <c r="M11" s="12"/>
      <c r="N11" s="12"/>
      <c r="O11" s="111"/>
    </row>
    <row r="12" spans="1:15" s="13" customFormat="1" ht="24.95" customHeight="1" x14ac:dyDescent="0.2">
      <c r="A12" s="16">
        <v>4</v>
      </c>
      <c r="B12" s="15"/>
      <c r="C12" s="6" t="s">
        <v>8</v>
      </c>
      <c r="D12" s="7"/>
      <c r="E12" s="7"/>
      <c r="F12" s="7"/>
      <c r="G12" s="8">
        <v>4</v>
      </c>
      <c r="H12" s="17"/>
      <c r="I12" s="25"/>
      <c r="J12" s="25"/>
      <c r="K12" s="10"/>
      <c r="L12" s="11"/>
      <c r="M12" s="12"/>
      <c r="N12" s="12"/>
      <c r="O12" s="111"/>
    </row>
    <row r="13" spans="1:15" s="13" customFormat="1" ht="24.95" customHeight="1" x14ac:dyDescent="0.2">
      <c r="A13" s="14">
        <v>5</v>
      </c>
      <c r="B13" s="15"/>
      <c r="C13" s="6" t="s">
        <v>8</v>
      </c>
      <c r="D13" s="7"/>
      <c r="E13" s="7"/>
      <c r="F13" s="7"/>
      <c r="G13" s="8">
        <v>5</v>
      </c>
      <c r="H13" s="17"/>
      <c r="I13" s="175"/>
      <c r="J13" s="175"/>
      <c r="K13" s="18"/>
      <c r="L13" s="11"/>
      <c r="M13" s="12"/>
      <c r="N13" s="12"/>
      <c r="O13" s="111"/>
    </row>
    <row r="14" spans="1:15" s="13" customFormat="1" ht="24.95" customHeight="1" x14ac:dyDescent="0.2">
      <c r="A14" s="5">
        <v>6</v>
      </c>
      <c r="B14" s="15"/>
      <c r="C14" s="6" t="s">
        <v>8</v>
      </c>
      <c r="D14" s="7"/>
      <c r="E14" s="7"/>
      <c r="F14" s="7"/>
      <c r="G14" s="8">
        <v>6</v>
      </c>
      <c r="H14" s="17"/>
      <c r="I14" s="25"/>
      <c r="J14" s="25"/>
      <c r="K14" s="10"/>
      <c r="L14" s="11"/>
      <c r="M14" s="12"/>
      <c r="N14" s="12"/>
      <c r="O14" s="111"/>
    </row>
    <row r="15" spans="1:15" s="13" customFormat="1" ht="24.95" customHeight="1" x14ac:dyDescent="0.2">
      <c r="A15" s="19">
        <v>7</v>
      </c>
      <c r="B15" s="20"/>
      <c r="C15" s="6" t="s">
        <v>8</v>
      </c>
      <c r="D15" s="7"/>
      <c r="E15" s="7"/>
      <c r="F15" s="7"/>
      <c r="G15" s="8">
        <v>7</v>
      </c>
      <c r="H15" s="17"/>
      <c r="I15" s="25"/>
      <c r="J15" s="25"/>
      <c r="K15" s="10"/>
      <c r="L15" s="21"/>
      <c r="M15" s="22"/>
      <c r="N15" s="22"/>
      <c r="O15" s="111"/>
    </row>
    <row r="16" spans="1:15" s="13" customFormat="1" ht="24.95" customHeight="1" x14ac:dyDescent="0.2">
      <c r="A16" s="16">
        <v>8</v>
      </c>
      <c r="B16" s="15"/>
      <c r="C16" s="6" t="s">
        <v>8</v>
      </c>
      <c r="D16" s="7"/>
      <c r="E16" s="7"/>
      <c r="F16" s="7"/>
      <c r="G16" s="8">
        <v>8</v>
      </c>
      <c r="H16" s="17"/>
      <c r="I16" s="175"/>
      <c r="J16" s="175"/>
      <c r="K16" s="18"/>
      <c r="L16" s="11"/>
      <c r="M16" s="12"/>
      <c r="N16" s="12"/>
      <c r="O16" s="111"/>
    </row>
    <row r="17" spans="1:15" s="13" customFormat="1" ht="24.95" customHeight="1" x14ac:dyDescent="0.2">
      <c r="A17" s="23">
        <v>9</v>
      </c>
      <c r="B17" s="20"/>
      <c r="C17" s="6" t="s">
        <v>8</v>
      </c>
      <c r="D17" s="7"/>
      <c r="E17" s="7"/>
      <c r="F17" s="7"/>
      <c r="G17" s="8">
        <v>9</v>
      </c>
      <c r="H17" s="17"/>
      <c r="I17" s="25"/>
      <c r="J17" s="25"/>
      <c r="K17" s="10"/>
      <c r="L17" s="21"/>
      <c r="M17" s="22"/>
      <c r="N17" s="22"/>
      <c r="O17" s="111"/>
    </row>
    <row r="18" spans="1:15" s="13" customFormat="1" ht="24.95" customHeight="1" x14ac:dyDescent="0.2">
      <c r="A18" s="16">
        <v>10</v>
      </c>
      <c r="B18" s="15"/>
      <c r="C18" s="6" t="s">
        <v>8</v>
      </c>
      <c r="D18" s="7"/>
      <c r="E18" s="7"/>
      <c r="F18" s="7"/>
      <c r="G18" s="8">
        <v>10</v>
      </c>
      <c r="H18" s="17"/>
      <c r="I18" s="25"/>
      <c r="J18" s="25"/>
      <c r="K18" s="10"/>
      <c r="L18" s="11"/>
      <c r="M18" s="12"/>
      <c r="N18" s="12"/>
      <c r="O18" s="111"/>
    </row>
    <row r="19" spans="1:15" s="13" customFormat="1" ht="24.95" customHeight="1" x14ac:dyDescent="0.2">
      <c r="A19" s="23">
        <v>11</v>
      </c>
      <c r="B19" s="20"/>
      <c r="C19" s="6" t="s">
        <v>8</v>
      </c>
      <c r="D19" s="7"/>
      <c r="E19" s="7"/>
      <c r="F19" s="7"/>
      <c r="G19" s="8">
        <v>11</v>
      </c>
      <c r="H19" s="9"/>
      <c r="I19" s="9"/>
      <c r="J19" s="9"/>
      <c r="K19" s="10"/>
      <c r="L19" s="21"/>
      <c r="M19" s="22"/>
      <c r="N19" s="22"/>
      <c r="O19" s="111"/>
    </row>
    <row r="20" spans="1:15" s="13" customFormat="1" ht="24.95" customHeight="1" x14ac:dyDescent="0.2">
      <c r="A20" s="16">
        <v>12</v>
      </c>
      <c r="B20" s="15"/>
      <c r="C20" s="6" t="s">
        <v>8</v>
      </c>
      <c r="D20" s="6"/>
      <c r="E20" s="7"/>
      <c r="F20" s="7"/>
      <c r="G20" s="8">
        <v>12</v>
      </c>
      <c r="H20" s="17"/>
      <c r="I20" s="175"/>
      <c r="J20" s="175"/>
      <c r="K20" s="18"/>
      <c r="L20" s="11"/>
      <c r="M20" s="12"/>
      <c r="N20" s="12"/>
      <c r="O20" s="111"/>
    </row>
    <row r="21" spans="1:15" s="13" customFormat="1" ht="24.95" customHeight="1" x14ac:dyDescent="0.2">
      <c r="A21" s="16">
        <v>13</v>
      </c>
      <c r="B21" s="15"/>
      <c r="C21" s="6" t="s">
        <v>8</v>
      </c>
      <c r="D21" s="7"/>
      <c r="E21" s="7"/>
      <c r="F21" s="7"/>
      <c r="G21" s="8">
        <v>13</v>
      </c>
      <c r="H21" s="9"/>
      <c r="I21" s="9"/>
      <c r="J21" s="9"/>
      <c r="K21" s="10"/>
      <c r="L21" s="11"/>
      <c r="M21" s="12"/>
      <c r="N21" s="12"/>
      <c r="O21" s="111"/>
    </row>
    <row r="22" spans="1:15" s="13" customFormat="1" ht="24.95" customHeight="1" x14ac:dyDescent="0.2">
      <c r="A22" s="16">
        <v>14</v>
      </c>
      <c r="B22" s="15"/>
      <c r="C22" s="6" t="s">
        <v>8</v>
      </c>
      <c r="D22" s="7"/>
      <c r="E22" s="7"/>
      <c r="F22" s="7"/>
      <c r="G22" s="8">
        <v>14</v>
      </c>
      <c r="H22" s="8"/>
      <c r="I22" s="8"/>
      <c r="J22" s="8"/>
      <c r="K22" s="24"/>
      <c r="L22" s="11"/>
      <c r="M22" s="12"/>
      <c r="N22" s="12"/>
      <c r="O22" s="111"/>
    </row>
    <row r="23" spans="1:15" s="13" customFormat="1" ht="24.95" customHeight="1" x14ac:dyDescent="0.2">
      <c r="A23" s="16">
        <v>15</v>
      </c>
      <c r="B23" s="15"/>
      <c r="C23" s="6" t="s">
        <v>8</v>
      </c>
      <c r="D23" s="7"/>
      <c r="E23" s="7"/>
      <c r="F23" s="7"/>
      <c r="G23" s="8">
        <v>15</v>
      </c>
      <c r="H23" s="9"/>
      <c r="I23" s="9"/>
      <c r="J23" s="9"/>
      <c r="K23" s="10"/>
      <c r="L23" s="11"/>
      <c r="M23" s="12"/>
      <c r="N23" s="12"/>
      <c r="O23" s="111"/>
    </row>
    <row r="24" spans="1:15" s="13" customFormat="1" ht="24.95" customHeight="1" x14ac:dyDescent="0.2">
      <c r="A24" s="14">
        <v>16</v>
      </c>
      <c r="B24" s="11"/>
      <c r="C24" s="6" t="s">
        <v>8</v>
      </c>
      <c r="D24" s="6"/>
      <c r="E24" s="7"/>
      <c r="F24" s="7"/>
      <c r="G24" s="8">
        <v>16</v>
      </c>
      <c r="H24" s="25"/>
      <c r="I24" s="25"/>
      <c r="J24" s="25"/>
      <c r="K24" s="10"/>
      <c r="L24" s="11"/>
      <c r="M24" s="12"/>
      <c r="N24" s="12"/>
      <c r="O24" s="111"/>
    </row>
    <row r="25" spans="1:15" s="13" customFormat="1" x14ac:dyDescent="0.2">
      <c r="C25" s="26"/>
      <c r="D25" s="26"/>
      <c r="E25" s="26"/>
      <c r="F25" s="26"/>
      <c r="G25" s="26"/>
      <c r="H25" s="26"/>
      <c r="I25" s="26"/>
      <c r="J25" s="26"/>
      <c r="K25" s="26"/>
    </row>
    <row r="26" spans="1:15" s="13" customFormat="1" x14ac:dyDescent="0.2">
      <c r="C26" s="13" t="s">
        <v>9</v>
      </c>
    </row>
    <row r="27" spans="1:15" x14ac:dyDescent="0.2">
      <c r="C27" s="1" t="s">
        <v>10</v>
      </c>
    </row>
    <row r="28" spans="1:15" x14ac:dyDescent="0.2">
      <c r="C28" s="1" t="s">
        <v>11</v>
      </c>
    </row>
    <row r="29" spans="1:15" x14ac:dyDescent="0.2">
      <c r="C29" s="1" t="s">
        <v>12</v>
      </c>
    </row>
  </sheetData>
  <sheetProtection password="E69A" sheet="1" objects="1" scenarios="1" selectLockedCells="1"/>
  <mergeCells count="6">
    <mergeCell ref="D6:N6"/>
    <mergeCell ref="D2:M3"/>
    <mergeCell ref="N2:N4"/>
    <mergeCell ref="D4:G4"/>
    <mergeCell ref="H4:L4"/>
    <mergeCell ref="D5:N5"/>
  </mergeCells>
  <printOptions horizontalCentered="1" verticalCentered="1"/>
  <pageMargins left="0.25" right="0.25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H43"/>
  <sheetViews>
    <sheetView workbookViewId="0">
      <selection activeCell="V36" sqref="V36"/>
    </sheetView>
  </sheetViews>
  <sheetFormatPr baseColWidth="10" defaultRowHeight="15" x14ac:dyDescent="0.25"/>
  <cols>
    <col min="1" max="2" width="9.140625" bestFit="1" customWidth="1"/>
    <col min="3" max="3" width="5.85546875" bestFit="1" customWidth="1"/>
    <col min="4" max="4" width="5.85546875" customWidth="1"/>
    <col min="5" max="5" width="8.140625" bestFit="1" customWidth="1"/>
    <col min="6" max="6" width="9.85546875" bestFit="1" customWidth="1"/>
    <col min="7" max="7" width="5.7109375" customWidth="1"/>
    <col min="8" max="8" width="10.5703125" style="197" customWidth="1"/>
    <col min="9" max="9" width="11.140625" style="197" customWidth="1"/>
    <col min="10" max="11" width="9.28515625" bestFit="1" customWidth="1"/>
    <col min="12" max="17" width="8.28515625" bestFit="1" customWidth="1"/>
    <col min="18" max="19" width="5.28515625" bestFit="1" customWidth="1"/>
    <col min="20" max="20" width="9.85546875" bestFit="1" customWidth="1"/>
    <col min="21" max="21" width="3" bestFit="1" customWidth="1"/>
    <col min="22" max="22" width="3" customWidth="1"/>
    <col min="23" max="24" width="9.85546875" bestFit="1" customWidth="1"/>
    <col min="25" max="26" width="3" bestFit="1" customWidth="1"/>
    <col min="27" max="27" width="5.5703125" bestFit="1" customWidth="1"/>
    <col min="28" max="28" width="3" bestFit="1" customWidth="1"/>
    <col min="29" max="30" width="7" bestFit="1" customWidth="1"/>
    <col min="31" max="31" width="6" bestFit="1" customWidth="1"/>
    <col min="32" max="32" width="7" bestFit="1" customWidth="1"/>
    <col min="33" max="33" width="11.42578125" style="198"/>
    <col min="34" max="34" width="12" bestFit="1" customWidth="1"/>
  </cols>
  <sheetData>
    <row r="3" spans="1:34" x14ac:dyDescent="0.25">
      <c r="A3" s="195" t="s">
        <v>252</v>
      </c>
      <c r="B3" s="196">
        <v>0.375</v>
      </c>
    </row>
    <row r="4" spans="1:34" x14ac:dyDescent="0.25">
      <c r="A4" s="195" t="s">
        <v>253</v>
      </c>
      <c r="B4" s="196">
        <v>2.0833333333333332E-2</v>
      </c>
    </row>
    <row r="5" spans="1:34" x14ac:dyDescent="0.25">
      <c r="A5" s="195" t="s">
        <v>254</v>
      </c>
      <c r="B5" s="196">
        <v>0</v>
      </c>
    </row>
    <row r="7" spans="1:34" s="199" customFormat="1" ht="11.25" x14ac:dyDescent="0.2">
      <c r="C7" s="199" t="s">
        <v>255</v>
      </c>
      <c r="D7" s="199" t="s">
        <v>256</v>
      </c>
      <c r="E7" s="199" t="s">
        <v>257</v>
      </c>
      <c r="F7" s="199" t="s">
        <v>170</v>
      </c>
      <c r="G7" s="199" t="s">
        <v>258</v>
      </c>
      <c r="H7" s="199" t="s">
        <v>259</v>
      </c>
      <c r="I7" s="199" t="s">
        <v>260</v>
      </c>
      <c r="J7" s="199" t="s">
        <v>261</v>
      </c>
      <c r="K7" s="199" t="s">
        <v>262</v>
      </c>
      <c r="L7" s="199" t="s">
        <v>263</v>
      </c>
      <c r="M7" s="199" t="s">
        <v>264</v>
      </c>
      <c r="N7" s="199" t="s">
        <v>265</v>
      </c>
      <c r="O7" s="199" t="s">
        <v>266</v>
      </c>
      <c r="P7" s="199" t="s">
        <v>267</v>
      </c>
      <c r="Q7" s="199" t="s">
        <v>268</v>
      </c>
      <c r="R7" s="199" t="s">
        <v>269</v>
      </c>
      <c r="S7" s="199" t="s">
        <v>270</v>
      </c>
      <c r="X7" s="199" t="s">
        <v>271</v>
      </c>
      <c r="Y7" s="199" t="s">
        <v>272</v>
      </c>
      <c r="Z7" s="199" t="s">
        <v>273</v>
      </c>
      <c r="AA7" s="199" t="s">
        <v>274</v>
      </c>
      <c r="AB7" s="199" t="s">
        <v>275</v>
      </c>
      <c r="AC7" s="199" t="s">
        <v>276</v>
      </c>
      <c r="AD7" s="199" t="s">
        <v>277</v>
      </c>
      <c r="AE7" s="199" t="s">
        <v>278</v>
      </c>
      <c r="AF7" s="199" t="s">
        <v>279</v>
      </c>
      <c r="AH7" s="199" t="s">
        <v>280</v>
      </c>
    </row>
    <row r="8" spans="1:34" x14ac:dyDescent="0.25">
      <c r="A8" s="195"/>
      <c r="B8" s="195"/>
      <c r="C8" s="195" t="s">
        <v>68</v>
      </c>
      <c r="D8" s="195">
        <v>1</v>
      </c>
      <c r="E8">
        <v>1</v>
      </c>
      <c r="F8" s="196">
        <f>B3</f>
        <v>0.375</v>
      </c>
      <c r="G8" s="200">
        <v>1</v>
      </c>
      <c r="H8" s="201" t="str">
        <f>'Poule QUALIF 16 P+B'!C14</f>
        <v>T / 1</v>
      </c>
      <c r="I8" s="202" t="str">
        <f>'Poule QUALIF 16 P+B'!C17</f>
        <v>T / 16</v>
      </c>
      <c r="J8" s="203">
        <f t="shared" ref="J8:J31" si="0">SUM(IF(L8&gt;M8,1,0),IF(N8&gt;O8,1,0),IF(P8&gt;Q8,1,0))</f>
        <v>0</v>
      </c>
      <c r="K8" s="204">
        <f t="shared" ref="K8:K31" si="1">SUM(IF(M8&gt;L8,1,0),IF(O8&gt;N8,1,0),IF(Q8&gt;P8,1,0))</f>
        <v>0</v>
      </c>
      <c r="L8" s="210">
        <f>'Poule QUALIF 16 P+B'!M13</f>
        <v>0</v>
      </c>
      <c r="M8" s="211">
        <f>'Poule QUALIF 16 P+B'!O13</f>
        <v>0</v>
      </c>
      <c r="N8" s="210">
        <f>'Poule QUALIF 16 P+B'!Q13</f>
        <v>0</v>
      </c>
      <c r="O8" s="211">
        <f>'Poule QUALIF 16 P+B'!S13</f>
        <v>0</v>
      </c>
      <c r="P8" s="210">
        <f>'Poule QUALIF 16 P+B'!U13</f>
        <v>0</v>
      </c>
      <c r="Q8" s="212">
        <f>'Poule QUALIF 16 P+B'!W13</f>
        <v>0</v>
      </c>
      <c r="R8" t="str">
        <f>IF(J8=K8,"",IF(J8&gt;K8,H8,I8))</f>
        <v/>
      </c>
      <c r="S8" t="str">
        <f>IF(J8=K8,"",IF(J8&lt;K8,H8,I8))</f>
        <v/>
      </c>
      <c r="V8" s="195"/>
      <c r="W8" s="195" t="str">
        <f>'Poule QUALIF 16 P+B'!C14</f>
        <v>T / 1</v>
      </c>
      <c r="X8">
        <f>COUNTIF(PLACE1,W8)*2+COUNTIF(PLACE2,W8)</f>
        <v>0</v>
      </c>
      <c r="Y8">
        <f>SUMIF(LISTEE1,W8,(SCEQ1))+SUMIF(LISTEE2,W8,(SCEQ2))</f>
        <v>0</v>
      </c>
      <c r="Z8">
        <f>SUMIF(LISTEE1,W8,(SCEQ2))+SUMIF(LISTEE2,W8,(SCEQ1))</f>
        <v>0</v>
      </c>
      <c r="AA8">
        <f>(SUMPRODUCT((LISTEE1=W8)*((S1EQ1)+(S2EQ1)+(S3EQ1))))+(SUMPRODUCT((LISTEE2=W8)*((S1EQ2)+(S2EQ2)+(S3EQ3))))</f>
        <v>0</v>
      </c>
      <c r="AB8">
        <f>(SUMPRODUCT((LISTEE2=W8)*((S1EQ1)+(S2EQ1)+(S3EQ1))))+(SUMPRODUCT((LISTEE1=W8)*((S1EQ2)+(S2EQ2)+(S3EQ3))))</f>
        <v>0</v>
      </c>
      <c r="AC8">
        <f>IFERROR(Y8/Z8,0)</f>
        <v>0</v>
      </c>
      <c r="AD8">
        <f>IFERROR(AA8/AB8,0)</f>
        <v>0</v>
      </c>
      <c r="AE8">
        <f>X8+AC8/100+AD8/100</f>
        <v>0</v>
      </c>
      <c r="AF8" t="str">
        <f>IF(X8=0,"",RANK(AE8,$AE$8:$AE$11))</f>
        <v/>
      </c>
      <c r="AG8">
        <v>1</v>
      </c>
      <c r="AH8" t="str">
        <f>IF(X8=0,"",IF($AF$8=AG8,$W$8,IF($AF$9=AG8,$W$9,IF($AF$10=AG8,$W$10,IF($AF$11=AG8,$W$11)))))</f>
        <v/>
      </c>
    </row>
    <row r="9" spans="1:34" x14ac:dyDescent="0.25">
      <c r="A9" s="195"/>
      <c r="B9" s="195"/>
      <c r="C9" s="195" t="s">
        <v>85</v>
      </c>
      <c r="D9" s="195">
        <v>1</v>
      </c>
      <c r="E9">
        <v>2</v>
      </c>
      <c r="F9" s="196">
        <f>B3</f>
        <v>0.375</v>
      </c>
      <c r="G9" s="200">
        <v>2</v>
      </c>
      <c r="H9" s="201" t="str">
        <f>'Poule QUALIF 16 P+B'!C21</f>
        <v>T / 2</v>
      </c>
      <c r="I9" s="202" t="str">
        <f>'Poule QUALIF 16 P+B'!C24</f>
        <v>T / 15</v>
      </c>
      <c r="J9" s="203">
        <f t="shared" si="0"/>
        <v>0</v>
      </c>
      <c r="K9" s="204">
        <f t="shared" si="1"/>
        <v>0</v>
      </c>
      <c r="L9" s="210">
        <f>'Poule QUALIF 16 P+B'!M20</f>
        <v>0</v>
      </c>
      <c r="M9" s="211">
        <f>'Poule QUALIF 16 P+B'!O20</f>
        <v>0</v>
      </c>
      <c r="N9" s="210">
        <f>'Poule QUALIF 16 P+B'!Q20</f>
        <v>0</v>
      </c>
      <c r="O9" s="211">
        <f>'Poule QUALIF 16 P+B'!S20</f>
        <v>0</v>
      </c>
      <c r="P9" s="210">
        <f>'Poule QUALIF 16 P+B'!U20</f>
        <v>0</v>
      </c>
      <c r="Q9" s="212">
        <f>'Poule QUALIF 16 P+B'!W20</f>
        <v>0</v>
      </c>
      <c r="R9" t="str">
        <f t="shared" ref="R9:R30" si="2">IF(J9=K9,"",IF(J9&gt;K9,H9,I9))</f>
        <v/>
      </c>
      <c r="S9" t="str">
        <f t="shared" ref="S9:S43" si="3">IF(J9=K9,"",IF(J9&lt;K9,H9,I9))</f>
        <v/>
      </c>
      <c r="W9" s="195" t="str">
        <f>'Poule QUALIF 16 P+B'!C15</f>
        <v>T / 8</v>
      </c>
      <c r="X9">
        <f>COUNTIF(PLACE1,W9)*2+COUNTIF(PLACE2,W9)</f>
        <v>0</v>
      </c>
      <c r="Y9">
        <f>SUMIF(LISTEE1,W9,(SCEQ1))+SUMIF(LISTEE2,W9,(SCEQ2))</f>
        <v>0</v>
      </c>
      <c r="Z9">
        <f>SUMIF(LISTEE1,W9,(SCEQ2))+SUMIF(LISTEE2,W9,(SCEQ1))</f>
        <v>0</v>
      </c>
      <c r="AA9">
        <f>(SUMPRODUCT((LISTEE1=W9)*((S1EQ1)+(S2EQ1)+(S3EQ1))))+(SUMPRODUCT((LISTEE2=W9)*((S1EQ2)+(S2EQ2)+(S3EQ3))))</f>
        <v>0</v>
      </c>
      <c r="AB9">
        <f>(SUMPRODUCT((LISTEE2=W9)*((S1EQ1)+(S2EQ1)+(S3EQ1))))+(SUMPRODUCT((LISTEE1=W9)*((S1EQ2)+(S2EQ2)+(S3EQ3))))</f>
        <v>0</v>
      </c>
      <c r="AC9">
        <f t="shared" ref="AC9:AC16" si="4">IFERROR(Y9/Z9,0)</f>
        <v>0</v>
      </c>
      <c r="AD9">
        <f t="shared" ref="AD9:AD26" si="5">IFERROR(AA9/AB9,0)</f>
        <v>0</v>
      </c>
      <c r="AE9">
        <f t="shared" ref="AE9:AE16" si="6">X9+AC9/100+AD9/100</f>
        <v>0</v>
      </c>
      <c r="AF9" t="str">
        <f>IF(X9=0,"",RANK(AE9,$AE$8:$AE$11))</f>
        <v/>
      </c>
      <c r="AG9">
        <v>2</v>
      </c>
      <c r="AH9" t="str">
        <f>IF(X9=0,"",IF($AF$8=AG9,$W$8,IF($AF$9=AG9,$W$9,IF($AF$10=AG9,$W$10,IF($AF$11=AG9,$W$11)))))</f>
        <v/>
      </c>
    </row>
    <row r="10" spans="1:34" x14ac:dyDescent="0.25">
      <c r="A10" s="195"/>
      <c r="B10" s="195"/>
      <c r="C10" s="195" t="s">
        <v>98</v>
      </c>
      <c r="D10" s="195">
        <v>1</v>
      </c>
      <c r="E10">
        <v>3</v>
      </c>
      <c r="F10" s="196">
        <f t="shared" ref="F10:F40" si="7">F8+$B$4</f>
        <v>0.39583333333333331</v>
      </c>
      <c r="G10" s="200">
        <v>1</v>
      </c>
      <c r="H10" s="201" t="str">
        <f>'Poule QUALIF 16 P+B'!C28</f>
        <v>T / 3</v>
      </c>
      <c r="I10" s="202" t="str">
        <f>'Poule QUALIF 16 P+B'!C31</f>
        <v>T / 14</v>
      </c>
      <c r="J10" s="203">
        <f t="shared" si="0"/>
        <v>0</v>
      </c>
      <c r="K10" s="204">
        <f t="shared" si="1"/>
        <v>0</v>
      </c>
      <c r="L10" s="210">
        <f>'Poule QUALIF 16 P+B'!M27</f>
        <v>0</v>
      </c>
      <c r="M10" s="211">
        <f>'Poule QUALIF 16 P+B'!O27</f>
        <v>0</v>
      </c>
      <c r="N10" s="210">
        <f>'Poule QUALIF 16 P+B'!Q27</f>
        <v>0</v>
      </c>
      <c r="O10" s="211">
        <f>'Poule QUALIF 16 P+B'!S27</f>
        <v>0</v>
      </c>
      <c r="P10" s="210">
        <f>'Poule QUALIF 16 P+B'!U27</f>
        <v>0</v>
      </c>
      <c r="Q10" s="212">
        <f>'Poule QUALIF 16 P+B'!W27</f>
        <v>0</v>
      </c>
      <c r="R10" t="str">
        <f t="shared" si="2"/>
        <v/>
      </c>
      <c r="S10" t="str">
        <f t="shared" si="3"/>
        <v/>
      </c>
      <c r="W10" s="195" t="str">
        <f>'Poule QUALIF 16 P+B'!C16</f>
        <v>T / 9</v>
      </c>
      <c r="X10">
        <f>COUNTIF(PLACE1,W10)*2+COUNTIF(PLACE2,W10)</f>
        <v>0</v>
      </c>
      <c r="Y10">
        <f>SUMIF(LISTEE1,W10,(SCEQ1))+SUMIF(LISTEE2,W10,(SCEQ2))</f>
        <v>0</v>
      </c>
      <c r="Z10">
        <f>SUMIF(LISTEE1,W10,SCEQ2)+SUMIF(LISTEE2,W10,SCEQ1)</f>
        <v>0</v>
      </c>
      <c r="AA10">
        <f>(SUMPRODUCT((LISTEE1=W10)*((S1EQ1)+(S2EQ1)+(S3EQ1))))+(SUMPRODUCT((LISTEE2=W10)*((S1EQ2)+(S2EQ2)+(S3EQ3))))</f>
        <v>0</v>
      </c>
      <c r="AB10">
        <f>(SUMPRODUCT((LISTEE2=W10)*((S1EQ1)+(S2EQ1)+(S3EQ1))))+(SUMPRODUCT((LISTEE1=W10)*((S1EQ2)+(S2EQ2)+(S3EQ3))))</f>
        <v>0</v>
      </c>
      <c r="AC10">
        <f t="shared" si="4"/>
        <v>0</v>
      </c>
      <c r="AD10">
        <f t="shared" si="5"/>
        <v>0</v>
      </c>
      <c r="AE10">
        <f t="shared" si="6"/>
        <v>0</v>
      </c>
      <c r="AF10" t="str">
        <f>IF(X10=0,"",RANK(AE10,$AE$8:$AE$11))</f>
        <v/>
      </c>
      <c r="AG10">
        <v>3</v>
      </c>
      <c r="AH10" t="str">
        <f>IF(X10=0,"",IF($AF$8=AG10,$W$8,IF($AF$9=AG10,$W$9,IF($AF$10=AG10,$W$10,IF($AF$11=AG10,$W$11)))))</f>
        <v/>
      </c>
    </row>
    <row r="11" spans="1:34" x14ac:dyDescent="0.25">
      <c r="A11" s="195"/>
      <c r="B11" s="195"/>
      <c r="C11" s="195" t="s">
        <v>109</v>
      </c>
      <c r="D11" s="195">
        <v>1</v>
      </c>
      <c r="E11">
        <v>4</v>
      </c>
      <c r="F11" s="196">
        <f t="shared" si="7"/>
        <v>0.39583333333333331</v>
      </c>
      <c r="G11" s="200">
        <v>2</v>
      </c>
      <c r="H11" s="201" t="str">
        <f>'Poule QUALIF 16 P+B'!C35</f>
        <v>T / 4</v>
      </c>
      <c r="I11" s="202" t="str">
        <f>'Poule QUALIF 16 P+B'!C38</f>
        <v>T / 13</v>
      </c>
      <c r="J11" s="203">
        <f t="shared" si="0"/>
        <v>0</v>
      </c>
      <c r="K11" s="204">
        <f t="shared" si="1"/>
        <v>0</v>
      </c>
      <c r="L11" s="210">
        <f>'Poule QUALIF 16 P+B'!M34</f>
        <v>0</v>
      </c>
      <c r="M11" s="211">
        <f>'Poule QUALIF 16 P+B'!O34</f>
        <v>0</v>
      </c>
      <c r="N11" s="210">
        <f>'Poule QUALIF 16 P+B'!Q34</f>
        <v>0</v>
      </c>
      <c r="O11" s="211">
        <f>'Poule QUALIF 16 P+B'!S34</f>
        <v>0</v>
      </c>
      <c r="P11" s="210">
        <f>'Poule QUALIF 16 P+B'!U34</f>
        <v>0</v>
      </c>
      <c r="Q11" s="212">
        <f>'Poule QUALIF 16 P+B'!W34</f>
        <v>0</v>
      </c>
      <c r="R11" t="str">
        <f t="shared" si="2"/>
        <v/>
      </c>
      <c r="S11" t="str">
        <f t="shared" si="3"/>
        <v/>
      </c>
      <c r="W11" s="195" t="str">
        <f>'Poule QUALIF 16 P+B'!C17</f>
        <v>T / 16</v>
      </c>
      <c r="X11">
        <f>COUNTIF(PLACE1,W11)*2+COUNTIF(PLACE2,W11)</f>
        <v>0</v>
      </c>
      <c r="Y11">
        <f>SUMIF(LISTEE1,W11,(SCEQ1))+SUMIF(LISTEE2,W11,(SCEQ2))</f>
        <v>0</v>
      </c>
      <c r="Z11">
        <f>SUMIF(LISTEE1,W11,SCEQ2)+SUMIF(LISTEE2,W11,SCEQ1)</f>
        <v>0</v>
      </c>
      <c r="AA11">
        <f>(SUMPRODUCT((LISTEE1=W11)*((S1EQ1)+(S2EQ1)+(S3EQ1))))+(SUMPRODUCT((LISTEE2=W11)*((S1EQ2)+(S2EQ2)+(S3EQ3))))</f>
        <v>0</v>
      </c>
      <c r="AB11">
        <f>(SUMPRODUCT((LISTEE2=W11)*((S1EQ1)+(S2EQ1)+(S3EQ1))))+(SUMPRODUCT((LISTEE1=W11)*((S1EQ2)+(S2EQ2)+(S3EQ3))))</f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 t="str">
        <f>IF(X11=0,"",RANK(AE11,$AE$8:$AE$11))</f>
        <v/>
      </c>
      <c r="AG11">
        <v>4</v>
      </c>
      <c r="AH11" t="str">
        <f>IF(X11=0,"",IF($AF$8=AG11,$W$8,IF($AF$9=AG11,$W$9,IF($AF$10=AG11,$W$10,IF($AF$11=AG11,$W$11)))))</f>
        <v/>
      </c>
    </row>
    <row r="12" spans="1:34" x14ac:dyDescent="0.25">
      <c r="A12" s="195"/>
      <c r="B12" s="195"/>
      <c r="C12" s="195" t="s">
        <v>68</v>
      </c>
      <c r="D12" s="195">
        <v>1</v>
      </c>
      <c r="E12">
        <v>5</v>
      </c>
      <c r="F12" s="196">
        <f t="shared" si="7"/>
        <v>0.41666666666666663</v>
      </c>
      <c r="G12" s="200">
        <v>1</v>
      </c>
      <c r="H12" s="201" t="str">
        <f>'Poule QUALIF 16 P+B'!C15</f>
        <v>T / 8</v>
      </c>
      <c r="I12" s="202" t="str">
        <f>'Poule QUALIF 16 P+B'!C16</f>
        <v>T / 9</v>
      </c>
      <c r="J12" s="203">
        <f t="shared" si="0"/>
        <v>0</v>
      </c>
      <c r="K12" s="204">
        <f t="shared" si="1"/>
        <v>0</v>
      </c>
      <c r="L12" s="210">
        <f>'Poule QUALIF 16 P+B'!M14</f>
        <v>0</v>
      </c>
      <c r="M12" s="211">
        <f>'Poule QUALIF 16 P+B'!O14</f>
        <v>0</v>
      </c>
      <c r="N12" s="210">
        <f>'Poule QUALIF 16 P+B'!Q14</f>
        <v>0</v>
      </c>
      <c r="O12" s="211">
        <f>'Poule QUALIF 16 P+B'!S14</f>
        <v>0</v>
      </c>
      <c r="P12" s="210">
        <f>'Poule QUALIF 16 P+B'!U14</f>
        <v>0</v>
      </c>
      <c r="Q12" s="212">
        <f>'Poule QUALIF 16 P+B'!W14</f>
        <v>0</v>
      </c>
      <c r="R12" t="str">
        <f t="shared" si="2"/>
        <v/>
      </c>
      <c r="S12" t="str">
        <f t="shared" si="3"/>
        <v/>
      </c>
      <c r="W12" s="195"/>
      <c r="AG12"/>
    </row>
    <row r="13" spans="1:34" x14ac:dyDescent="0.25">
      <c r="A13" s="195"/>
      <c r="B13" s="195"/>
      <c r="C13" s="195" t="s">
        <v>85</v>
      </c>
      <c r="D13" s="195">
        <v>1</v>
      </c>
      <c r="E13">
        <v>6</v>
      </c>
      <c r="F13" s="196">
        <f t="shared" si="7"/>
        <v>0.41666666666666663</v>
      </c>
      <c r="G13" s="200">
        <v>2</v>
      </c>
      <c r="H13" s="201" t="str">
        <f>'Poule QUALIF 16 P+B'!C22</f>
        <v>T / 7</v>
      </c>
      <c r="I13" s="202" t="str">
        <f>'Poule QUALIF 16 P+B'!C23</f>
        <v>T / 10</v>
      </c>
      <c r="J13" s="203">
        <f t="shared" si="0"/>
        <v>0</v>
      </c>
      <c r="K13" s="204">
        <f t="shared" si="1"/>
        <v>0</v>
      </c>
      <c r="L13" s="210">
        <f>'Poule QUALIF 16 P+B'!M21</f>
        <v>0</v>
      </c>
      <c r="M13" s="211">
        <f>'Poule QUALIF 16 P+B'!O21</f>
        <v>0</v>
      </c>
      <c r="N13" s="210">
        <f>'Poule QUALIF 16 P+B'!Q21</f>
        <v>0</v>
      </c>
      <c r="O13" s="211">
        <f>'Poule QUALIF 16 P+B'!S21</f>
        <v>0</v>
      </c>
      <c r="P13" s="210">
        <f>'Poule QUALIF 16 P+B'!U21</f>
        <v>0</v>
      </c>
      <c r="Q13" s="212">
        <f>'Poule QUALIF 16 P+B'!W21</f>
        <v>0</v>
      </c>
      <c r="R13" t="str">
        <f t="shared" si="2"/>
        <v/>
      </c>
      <c r="S13" t="str">
        <f t="shared" si="3"/>
        <v/>
      </c>
      <c r="V13" s="195"/>
      <c r="W13" s="195" t="str">
        <f>'Poule QUALIF 16 P+B'!C21</f>
        <v>T / 2</v>
      </c>
      <c r="X13">
        <f>COUNTIF(PLACE1,W13)*2+COUNTIF(PLACE2,W13)</f>
        <v>0</v>
      </c>
      <c r="Y13">
        <f>SUMIF(LISTEE1,W13,(SCEQ1))+SUMIF(LISTEE2,W13,(SCEQ2))</f>
        <v>0</v>
      </c>
      <c r="Z13">
        <f>SUMIF(LISTEE1,W13,SCEQ2)+SUMIF(LISTEE2,W13,SCEQ1)</f>
        <v>0</v>
      </c>
      <c r="AA13">
        <f>(SUMPRODUCT((LISTEE1=W13)*((S1EQ1)+(S2EQ1)+(S3EQ1))))+(SUMPRODUCT((LISTEE2=W13)*((S1EQ2)+(S2EQ2)+(S3EQ3))))</f>
        <v>0</v>
      </c>
      <c r="AB13">
        <f>(SUMPRODUCT((LISTEE2=W13)*((S1EQ1)+(S2EQ1)+(S3EQ1))))+(SUMPRODUCT((LISTEE1=W13)*((S1EQ2)+(S2EQ2)+(S3EQ3))))</f>
        <v>0</v>
      </c>
      <c r="AC13">
        <f t="shared" si="4"/>
        <v>0</v>
      </c>
      <c r="AD13">
        <f t="shared" si="5"/>
        <v>0</v>
      </c>
      <c r="AE13">
        <f t="shared" si="6"/>
        <v>0</v>
      </c>
      <c r="AF13" t="str">
        <f>IF(X13=0,"",RANK(AE13,$AE$13:$AE$16))</f>
        <v/>
      </c>
      <c r="AG13">
        <v>1</v>
      </c>
      <c r="AH13" t="str">
        <f>IF(X13=0,"",IF($AF$13=AG13,$W$13,IF($AF$14=AG13,$W$14,IF($AF$15=AG13,$W$15,IF($AF$16=AG13,$W$16)))))</f>
        <v/>
      </c>
    </row>
    <row r="14" spans="1:34" x14ac:dyDescent="0.25">
      <c r="A14" s="195"/>
      <c r="C14" s="195" t="s">
        <v>98</v>
      </c>
      <c r="D14" s="195">
        <v>1</v>
      </c>
      <c r="E14">
        <v>7</v>
      </c>
      <c r="F14" s="196">
        <f t="shared" si="7"/>
        <v>0.43749999999999994</v>
      </c>
      <c r="G14" s="200">
        <v>1</v>
      </c>
      <c r="H14" s="201" t="str">
        <f>'Poule QUALIF 16 P+B'!C29</f>
        <v>T / 6</v>
      </c>
      <c r="I14" s="202" t="str">
        <f>'Poule QUALIF 16 P+B'!C30</f>
        <v>T / 11</v>
      </c>
      <c r="J14" s="203">
        <f t="shared" si="0"/>
        <v>0</v>
      </c>
      <c r="K14" s="204">
        <f t="shared" si="1"/>
        <v>0</v>
      </c>
      <c r="L14" s="210">
        <f>'Poule QUALIF 16 P+B'!M28</f>
        <v>0</v>
      </c>
      <c r="M14" s="211">
        <f>'Poule QUALIF 16 P+B'!O28</f>
        <v>0</v>
      </c>
      <c r="N14" s="210">
        <f>'Poule QUALIF 16 P+B'!Q28</f>
        <v>0</v>
      </c>
      <c r="O14" s="211">
        <f>'Poule QUALIF 16 P+B'!S28</f>
        <v>0</v>
      </c>
      <c r="P14" s="210">
        <f>'Poule QUALIF 16 P+B'!U28</f>
        <v>0</v>
      </c>
      <c r="Q14" s="212">
        <f>'Poule QUALIF 16 P+B'!W28</f>
        <v>0</v>
      </c>
      <c r="R14" t="str">
        <f>IF(J14=K14,"",IF(J14&gt;K14,H14,I14))</f>
        <v/>
      </c>
      <c r="S14" t="str">
        <f t="shared" si="3"/>
        <v/>
      </c>
      <c r="W14" s="195" t="str">
        <f>'Poule QUALIF 16 P+B'!C22</f>
        <v>T / 7</v>
      </c>
      <c r="X14">
        <f>COUNTIF(PLACE1,W14)*2+COUNTIF(PLACE2,W14)</f>
        <v>0</v>
      </c>
      <c r="Y14">
        <f>SUMIF(LISTEE1,W14,(SCEQ1))+SUMIF(LISTEE2,W14,(SCEQ2))</f>
        <v>0</v>
      </c>
      <c r="Z14">
        <f>SUMIF(LISTEE1,W14,SCEQ2)+SUMIF(LISTEE2,W14,SCEQ1)</f>
        <v>0</v>
      </c>
      <c r="AA14">
        <f>(SUMPRODUCT((LISTEE1=W14)*((S1EQ1)+(S2EQ1)+(S3EQ1))))+(SUMPRODUCT((LISTEE2=W14)*((S1EQ2)+(S2EQ2)+(S3EQ3))))</f>
        <v>0</v>
      </c>
      <c r="AB14">
        <f>(SUMPRODUCT((LISTEE2=W14)*((S1EQ1)+(S2EQ1)+(S3EQ1))))+(SUMPRODUCT((LISTEE1=W14)*((S1EQ2)+(S2EQ2)+(S3EQ3))))</f>
        <v>0</v>
      </c>
      <c r="AC14">
        <f t="shared" si="4"/>
        <v>0</v>
      </c>
      <c r="AD14">
        <f t="shared" si="5"/>
        <v>0</v>
      </c>
      <c r="AE14">
        <f t="shared" si="6"/>
        <v>0</v>
      </c>
      <c r="AF14" t="str">
        <f>IF(X14=0,"",RANK(AE14,$AE$13:$AE$16))</f>
        <v/>
      </c>
      <c r="AG14">
        <v>2</v>
      </c>
      <c r="AH14" t="str">
        <f>IF(X14=0,"",IF($AF$13=AG14,$W$13,IF($AF$14=AG14,$W$14,IF($AF$15=AG14,$W$15,IF($AF$16=AG14,$W$16)))))</f>
        <v/>
      </c>
    </row>
    <row r="15" spans="1:34" x14ac:dyDescent="0.25">
      <c r="A15" s="195"/>
      <c r="C15" s="195" t="s">
        <v>109</v>
      </c>
      <c r="D15" s="195">
        <v>1</v>
      </c>
      <c r="E15">
        <v>8</v>
      </c>
      <c r="F15" s="196">
        <f t="shared" si="7"/>
        <v>0.43749999999999994</v>
      </c>
      <c r="G15" s="200">
        <v>2</v>
      </c>
      <c r="H15" s="201" t="str">
        <f>'Poule QUALIF 16 P+B'!C36</f>
        <v>T / 5</v>
      </c>
      <c r="I15" s="202" t="str">
        <f>'Poule QUALIF 16 P+B'!C37</f>
        <v>T /12</v>
      </c>
      <c r="J15" s="203">
        <f t="shared" si="0"/>
        <v>0</v>
      </c>
      <c r="K15" s="204">
        <f t="shared" si="1"/>
        <v>0</v>
      </c>
      <c r="L15" s="210">
        <f>'Poule QUALIF 16 P+B'!M35</f>
        <v>0</v>
      </c>
      <c r="M15" s="211">
        <f>'Poule QUALIF 16 P+B'!O35</f>
        <v>0</v>
      </c>
      <c r="N15" s="210">
        <f>'Poule QUALIF 16 P+B'!Q35</f>
        <v>0</v>
      </c>
      <c r="O15" s="211">
        <f>'Poule QUALIF 16 P+B'!S35</f>
        <v>0</v>
      </c>
      <c r="P15" s="210">
        <f>'Poule QUALIF 16 P+B'!U35</f>
        <v>0</v>
      </c>
      <c r="Q15" s="212">
        <f>'Poule QUALIF 16 P+B'!W35</f>
        <v>0</v>
      </c>
      <c r="R15" t="str">
        <f t="shared" si="2"/>
        <v/>
      </c>
      <c r="S15" t="str">
        <f t="shared" si="3"/>
        <v/>
      </c>
      <c r="W15" s="195" t="str">
        <f>'Poule QUALIF 16 P+B'!C23</f>
        <v>T / 10</v>
      </c>
      <c r="X15">
        <f>COUNTIF(PLACE1,W15)*2+COUNTIF(PLACE2,W15)</f>
        <v>0</v>
      </c>
      <c r="Y15">
        <f>SUMIF(LISTEE1,W15,(SCEQ1))+SUMIF(LISTEE2,W15,(SCEQ2))</f>
        <v>0</v>
      </c>
      <c r="Z15">
        <f>SUMIF(LISTEE1,W15,SCEQ2)+SUMIF(LISTEE2,W15,SCEQ1)</f>
        <v>0</v>
      </c>
      <c r="AA15">
        <f>(SUMPRODUCT((LISTEE1=W15)*((S1EQ1)+(S2EQ1)+(S3EQ1))))+(SUMPRODUCT((LISTEE2=W15)*((S1EQ2)+(S2EQ2)+(S3EQ3))))</f>
        <v>0</v>
      </c>
      <c r="AB15">
        <f>(SUMPRODUCT((LISTEE2=W15)*((S1EQ1)+(S2EQ1)+(S3EQ1))))+(SUMPRODUCT((LISTEE1=W15)*((S1EQ2)+(S2EQ2)+(S3EQ3))))</f>
        <v>0</v>
      </c>
      <c r="AC15">
        <f t="shared" si="4"/>
        <v>0</v>
      </c>
      <c r="AD15">
        <f t="shared" si="5"/>
        <v>0</v>
      </c>
      <c r="AE15">
        <f t="shared" si="6"/>
        <v>0</v>
      </c>
      <c r="AF15" t="str">
        <f>IF(X15=0,"",RANK(AE15,$AE$13:$AE$16))</f>
        <v/>
      </c>
      <c r="AG15">
        <v>3</v>
      </c>
      <c r="AH15" t="str">
        <f>IF(X15=0,"",IF($AF$13=AG15,$W$13,IF($AF$14=AG15,$W$14,IF($AF$15=AG15,$W$15,IF($AF$16=AG15,$W$16)))))</f>
        <v/>
      </c>
    </row>
    <row r="16" spans="1:34" x14ac:dyDescent="0.25">
      <c r="A16" s="195"/>
      <c r="C16" s="195" t="s">
        <v>68</v>
      </c>
      <c r="D16" s="195">
        <v>1</v>
      </c>
      <c r="E16">
        <v>9</v>
      </c>
      <c r="F16" s="196">
        <f t="shared" si="7"/>
        <v>0.45833333333333326</v>
      </c>
      <c r="G16" s="200">
        <v>1</v>
      </c>
      <c r="H16" s="201" t="str">
        <f>'Poule QUALIF 16 P+B'!C15</f>
        <v>T / 8</v>
      </c>
      <c r="I16" s="202" t="str">
        <f>'Poule QUALIF 16 P+B'!C17</f>
        <v>T / 16</v>
      </c>
      <c r="J16" s="203">
        <f t="shared" si="0"/>
        <v>0</v>
      </c>
      <c r="K16" s="204">
        <f t="shared" si="1"/>
        <v>0</v>
      </c>
      <c r="L16" s="210">
        <f>'Poule QUALIF 16 P+B'!M15</f>
        <v>0</v>
      </c>
      <c r="M16" s="211">
        <f>'Poule QUALIF 16 P+B'!O15</f>
        <v>0</v>
      </c>
      <c r="N16" s="210">
        <f>'Poule QUALIF 16 P+B'!Q15</f>
        <v>0</v>
      </c>
      <c r="O16" s="211">
        <f>'Poule QUALIF 16 P+B'!S15</f>
        <v>0</v>
      </c>
      <c r="P16" s="210">
        <f>'Poule QUALIF 16 P+B'!U15</f>
        <v>0</v>
      </c>
      <c r="Q16" s="212">
        <f>'Poule QUALIF 16 P+B'!W15</f>
        <v>0</v>
      </c>
      <c r="R16" t="str">
        <f t="shared" si="2"/>
        <v/>
      </c>
      <c r="S16" t="str">
        <f t="shared" si="3"/>
        <v/>
      </c>
      <c r="W16" s="195" t="str">
        <f>'Poule QUALIF 16 P+B'!C24</f>
        <v>T / 15</v>
      </c>
      <c r="X16">
        <f>COUNTIF(PLACE1,W16)*2+COUNTIF(PLACE2,W16)</f>
        <v>0</v>
      </c>
      <c r="Y16">
        <f>SUMIF(LISTEE1,W16,(SCEQ1))+SUMIF(LISTEE2,W16,(SCEQ2))</f>
        <v>0</v>
      </c>
      <c r="Z16">
        <f>SUMIF(LISTEE1,W16,SCEQ2)+SUMIF(LISTEE2,W16,SCEQ1)</f>
        <v>0</v>
      </c>
      <c r="AA16">
        <f>(SUMPRODUCT((LISTEE1=W16)*((S1EQ1)+(S2EQ1)+(S3EQ1))))+(SUMPRODUCT((LISTEE2=W16)*((S1EQ2)+(S2EQ2)+(S3EQ3))))</f>
        <v>0</v>
      </c>
      <c r="AB16">
        <f>(SUMPRODUCT((LISTEE2=W16)*((S1EQ1)+(S2EQ1)+(S3EQ1))))+(SUMPRODUCT((LISTEE1=W16)*((S1EQ2)+(S2EQ2)+(S3EQ3))))</f>
        <v>0</v>
      </c>
      <c r="AC16">
        <f t="shared" si="4"/>
        <v>0</v>
      </c>
      <c r="AD16">
        <f t="shared" si="5"/>
        <v>0</v>
      </c>
      <c r="AE16">
        <f t="shared" si="6"/>
        <v>0</v>
      </c>
      <c r="AF16" t="str">
        <f>IF(X16=0,"",RANK(AE16,$AE$13:$AE$16))</f>
        <v/>
      </c>
      <c r="AG16">
        <v>4</v>
      </c>
      <c r="AH16" t="str">
        <f>IF(X16=0,"",IF($AF$13=AG16,$W$13,IF($AF$14=AG16,$W$14,IF($AF$15=AG16,$W$15,IF($AF$16=AG16,$W$16)))))</f>
        <v/>
      </c>
    </row>
    <row r="17" spans="1:34" x14ac:dyDescent="0.25">
      <c r="A17" s="195"/>
      <c r="C17" s="195" t="s">
        <v>85</v>
      </c>
      <c r="D17" s="195">
        <v>1</v>
      </c>
      <c r="E17">
        <v>10</v>
      </c>
      <c r="F17" s="196">
        <f t="shared" si="7"/>
        <v>0.45833333333333326</v>
      </c>
      <c r="G17" s="200">
        <v>2</v>
      </c>
      <c r="H17" s="201" t="str">
        <f>'Poule QUALIF 16 P+B'!C22</f>
        <v>T / 7</v>
      </c>
      <c r="I17" s="202" t="str">
        <f>'Poule QUALIF 16 P+B'!C24</f>
        <v>T / 15</v>
      </c>
      <c r="J17" s="203">
        <f t="shared" si="0"/>
        <v>0</v>
      </c>
      <c r="K17" s="204">
        <f t="shared" si="1"/>
        <v>0</v>
      </c>
      <c r="L17" s="210">
        <f>'Poule QUALIF 16 P+B'!M22</f>
        <v>0</v>
      </c>
      <c r="M17" s="211">
        <f>'Poule QUALIF 16 P+B'!O22</f>
        <v>0</v>
      </c>
      <c r="N17" s="210">
        <f>'Poule QUALIF 16 P+B'!Q22</f>
        <v>0</v>
      </c>
      <c r="O17" s="211">
        <f>'Poule QUALIF 16 P+B'!S22</f>
        <v>0</v>
      </c>
      <c r="P17" s="210">
        <f>'Poule QUALIF 16 P+B'!U22</f>
        <v>0</v>
      </c>
      <c r="Q17" s="212">
        <f>'Poule QUALIF 16 P+B'!W22</f>
        <v>0</v>
      </c>
      <c r="R17" t="str">
        <f t="shared" si="2"/>
        <v/>
      </c>
      <c r="S17" t="str">
        <f t="shared" si="3"/>
        <v/>
      </c>
      <c r="W17" s="195"/>
      <c r="AG17"/>
    </row>
    <row r="18" spans="1:34" x14ac:dyDescent="0.25">
      <c r="A18" s="195"/>
      <c r="C18" s="195" t="s">
        <v>98</v>
      </c>
      <c r="D18" s="195">
        <v>1</v>
      </c>
      <c r="E18">
        <v>11</v>
      </c>
      <c r="F18" s="196">
        <f t="shared" si="7"/>
        <v>0.47916666666666657</v>
      </c>
      <c r="G18" s="200">
        <v>1</v>
      </c>
      <c r="H18" s="201" t="str">
        <f>'Poule QUALIF 16 P+B'!C29</f>
        <v>T / 6</v>
      </c>
      <c r="I18" s="202" t="str">
        <f>'Poule QUALIF 16 P+B'!C31</f>
        <v>T / 14</v>
      </c>
      <c r="J18" s="203">
        <f t="shared" si="0"/>
        <v>0</v>
      </c>
      <c r="K18" s="204">
        <f t="shared" si="1"/>
        <v>0</v>
      </c>
      <c r="L18" s="210">
        <f>'Poule QUALIF 16 P+B'!M29</f>
        <v>0</v>
      </c>
      <c r="M18" s="211">
        <f>'Poule QUALIF 16 P+B'!O29</f>
        <v>0</v>
      </c>
      <c r="N18" s="210">
        <f>'Poule QUALIF 16 P+B'!Q29</f>
        <v>0</v>
      </c>
      <c r="O18" s="211">
        <f>'Poule QUALIF 16 P+B'!S29</f>
        <v>0</v>
      </c>
      <c r="P18" s="210">
        <f>'Poule QUALIF 16 P+B'!U29</f>
        <v>0</v>
      </c>
      <c r="Q18" s="212">
        <f>'Poule QUALIF 16 P+B'!W29</f>
        <v>0</v>
      </c>
      <c r="R18" t="str">
        <f t="shared" si="2"/>
        <v/>
      </c>
      <c r="S18" t="str">
        <f t="shared" si="3"/>
        <v/>
      </c>
      <c r="W18" t="str">
        <f>'Poule QUALIF 16 P+B'!C28</f>
        <v>T / 3</v>
      </c>
      <c r="X18">
        <f>COUNTIF(PLACE1,W18)*2+COUNTIF(PLACE2,W18)</f>
        <v>0</v>
      </c>
      <c r="Y18">
        <f>SUMIF(LISTEE1,W18,(SCEQ1))+SUMIF(LISTEE2,W18,(SCEQ2))</f>
        <v>0</v>
      </c>
      <c r="Z18">
        <f>SUMIF(LISTEE1,W18,SCEQ2)+SUMIF(LISTEE2,W18,SCEQ1)</f>
        <v>0</v>
      </c>
      <c r="AA18">
        <f>(SUMPRODUCT((LISTEE1=W18)*((S1EQ1)+(S2EQ1)+(S3EQ1))))+(SUMPRODUCT((LISTEE2=W18)*((S1EQ2)+(S2EQ2)+(S3EQ3))))</f>
        <v>0</v>
      </c>
      <c r="AB18">
        <f>(SUMPRODUCT((LISTEE2=W18)*((S1EQ1)+(S2EQ1)+(S3EQ1))))+(SUMPRODUCT((LISTEE1=W18)*((S1EQ2)+(S2EQ2)+(S3EQ3))))</f>
        <v>0</v>
      </c>
      <c r="AC18">
        <f t="shared" ref="AC18:AC26" si="8">IFERROR(Y18/Z18,0)</f>
        <v>0</v>
      </c>
      <c r="AD18">
        <f t="shared" si="5"/>
        <v>0</v>
      </c>
      <c r="AE18">
        <f>X18+AC18/100+AD18/100</f>
        <v>0</v>
      </c>
      <c r="AF18" t="str">
        <f>IF(X18=0,"",RANK(AE18,$AE$18:$AE$21))</f>
        <v/>
      </c>
      <c r="AG18">
        <v>1</v>
      </c>
      <c r="AH18" t="str">
        <f>IF(X18=0,"",IF($AF$18=AG18,$W$18,IF($AF$19=AG18,$W$19,IF($AF$20=AG18,$W$20,IF($AF$21=AG18,$W$21)))))</f>
        <v/>
      </c>
    </row>
    <row r="19" spans="1:34" x14ac:dyDescent="0.25">
      <c r="C19" s="195" t="s">
        <v>109</v>
      </c>
      <c r="D19" s="195">
        <v>1</v>
      </c>
      <c r="E19">
        <v>12</v>
      </c>
      <c r="F19" s="196">
        <f t="shared" si="7"/>
        <v>0.47916666666666657</v>
      </c>
      <c r="G19" s="200">
        <v>2</v>
      </c>
      <c r="H19" s="201" t="str">
        <f>'Poule QUALIF 16 P+B'!C36</f>
        <v>T / 5</v>
      </c>
      <c r="I19" s="202" t="str">
        <f>'Poule QUALIF 16 P+B'!C38</f>
        <v>T / 13</v>
      </c>
      <c r="J19" s="203">
        <f t="shared" si="0"/>
        <v>0</v>
      </c>
      <c r="K19" s="204">
        <f t="shared" si="1"/>
        <v>0</v>
      </c>
      <c r="L19" s="210">
        <f>'Poule QUALIF 16 P+B'!M36</f>
        <v>0</v>
      </c>
      <c r="M19" s="211">
        <f>'Poule QUALIF 16 P+B'!O36</f>
        <v>0</v>
      </c>
      <c r="N19" s="210">
        <f>'Poule QUALIF 16 P+B'!Q36</f>
        <v>0</v>
      </c>
      <c r="O19" s="211">
        <f>'Poule QUALIF 16 P+B'!S36</f>
        <v>0</v>
      </c>
      <c r="P19" s="210">
        <f>'Poule QUALIF 16 P+B'!U36</f>
        <v>0</v>
      </c>
      <c r="Q19" s="212">
        <f>'Poule QUALIF 16 P+B'!W36</f>
        <v>0</v>
      </c>
      <c r="R19" t="str">
        <f t="shared" si="2"/>
        <v/>
      </c>
      <c r="S19" t="str">
        <f t="shared" si="3"/>
        <v/>
      </c>
      <c r="W19" t="str">
        <f>'Poule QUALIF 16 P+B'!C29</f>
        <v>T / 6</v>
      </c>
      <c r="X19">
        <f>COUNTIF(PLACE1,W19)*2+COUNTIF(PLACE2,W19)</f>
        <v>0</v>
      </c>
      <c r="Y19">
        <f>SUMIF(LISTEE1,W19,(SCEQ1))+SUMIF(LISTEE2,W19,(SCEQ2))</f>
        <v>0</v>
      </c>
      <c r="Z19">
        <f>SUMIF(LISTEE1,W19,SCEQ2)+SUMIF(LISTEE2,W19,SCEQ1)</f>
        <v>0</v>
      </c>
      <c r="AA19">
        <f>(SUMPRODUCT((LISTEE1=W19)*((S1EQ1)+(S2EQ1)+(S3EQ1))))+(SUMPRODUCT((LISTEE2=W19)*((S1EQ2)+(S2EQ2)+(S3EQ3))))</f>
        <v>0</v>
      </c>
      <c r="AB19">
        <f>(SUMPRODUCT((LISTEE2=W19)*((S1EQ1)+(S2EQ1)+(S3EQ1))))+(SUMPRODUCT((LISTEE1=W19)*((S1EQ2)+(S2EQ2)+(S3EQ3))))</f>
        <v>0</v>
      </c>
      <c r="AC19">
        <f t="shared" si="8"/>
        <v>0</v>
      </c>
      <c r="AD19">
        <f t="shared" si="5"/>
        <v>0</v>
      </c>
      <c r="AE19">
        <f t="shared" ref="AE19:AE26" si="9">X19+AC19/100+AD19/100</f>
        <v>0</v>
      </c>
      <c r="AF19" t="str">
        <f t="shared" ref="AF19:AF21" si="10">IF(X19=0,"",RANK(AE19,$AE$18:$AE$21))</f>
        <v/>
      </c>
      <c r="AG19">
        <v>2</v>
      </c>
      <c r="AH19" t="str">
        <f>IF(X19=0,"",IF($AF$18=AG19,$W$18,IF($AF$19=AG19,$W$19,IF($AF$20=AG19,$W$20,IF($AF$21=AG19,$W$21)))))</f>
        <v/>
      </c>
    </row>
    <row r="20" spans="1:34" x14ac:dyDescent="0.25">
      <c r="A20" s="195"/>
      <c r="C20" s="195" t="s">
        <v>68</v>
      </c>
      <c r="D20" s="195">
        <v>1</v>
      </c>
      <c r="E20">
        <v>13</v>
      </c>
      <c r="F20" s="196">
        <f t="shared" si="7"/>
        <v>0.49999999999999989</v>
      </c>
      <c r="G20" s="200">
        <v>1</v>
      </c>
      <c r="H20" s="201" t="str">
        <f>'Poule QUALIF 16 P+B'!C14</f>
        <v>T / 1</v>
      </c>
      <c r="I20" s="202" t="str">
        <f>'Poule QUALIF 16 P+B'!C16</f>
        <v>T / 9</v>
      </c>
      <c r="J20" s="203">
        <f t="shared" si="0"/>
        <v>0</v>
      </c>
      <c r="K20" s="204">
        <f t="shared" si="1"/>
        <v>0</v>
      </c>
      <c r="L20" s="210">
        <f>'Poule QUALIF 16 P+B'!M16</f>
        <v>0</v>
      </c>
      <c r="M20" s="211">
        <f>'Poule QUALIF 16 P+B'!O16</f>
        <v>0</v>
      </c>
      <c r="N20" s="210">
        <f>'Poule QUALIF 16 P+B'!Q16</f>
        <v>0</v>
      </c>
      <c r="O20" s="211">
        <f>'Poule QUALIF 16 P+B'!S16</f>
        <v>0</v>
      </c>
      <c r="P20" s="210">
        <f>'Poule QUALIF 16 P+B'!U16</f>
        <v>0</v>
      </c>
      <c r="Q20" s="212">
        <f>'Poule QUALIF 16 P+B'!W16</f>
        <v>0</v>
      </c>
      <c r="R20" t="str">
        <f>IF(J20=K20,"",IF(J20&gt;K20,H20,I20))</f>
        <v/>
      </c>
      <c r="S20" t="str">
        <f>IF(J20=K20,"",IF(J20&lt;K20,H20,I20))</f>
        <v/>
      </c>
      <c r="W20" t="str">
        <f>'Poule QUALIF 16 P+B'!C30</f>
        <v>T / 11</v>
      </c>
      <c r="X20">
        <f>COUNTIF(PLACE1,W20)*2+COUNTIF(PLACE2,W20)</f>
        <v>0</v>
      </c>
      <c r="Y20">
        <f>SUMIF(LISTEE1,W20,(SCEQ1))+SUMIF(LISTEE2,W20,(SCEQ2))</f>
        <v>0</v>
      </c>
      <c r="Z20">
        <f>SUMIF(LISTEE1,W20,SCEQ2)+SUMIF(LISTEE2,W20,SCEQ1)</f>
        <v>0</v>
      </c>
      <c r="AA20">
        <f>(SUMPRODUCT((LISTEE1=W20)*((S1EQ1)+(S2EQ1)+(S3EQ1))))+(SUMPRODUCT((LISTEE2=W20)*((S1EQ2)+(S2EQ2)+(S3EQ3))))</f>
        <v>0</v>
      </c>
      <c r="AB20">
        <f>(SUMPRODUCT((LISTEE2=W20)*((S1EQ1)+(S2EQ1)+(S3EQ1))))+(SUMPRODUCT((LISTEE1=W20)*((S1EQ2)+(S2EQ2)+(S3EQ3))))</f>
        <v>0</v>
      </c>
      <c r="AC20">
        <f t="shared" si="8"/>
        <v>0</v>
      </c>
      <c r="AD20">
        <f t="shared" si="5"/>
        <v>0</v>
      </c>
      <c r="AE20">
        <f t="shared" si="9"/>
        <v>0</v>
      </c>
      <c r="AF20" t="str">
        <f t="shared" si="10"/>
        <v/>
      </c>
      <c r="AG20">
        <v>3</v>
      </c>
      <c r="AH20" t="str">
        <f>IF(X20=0,"",IF($AF$18=AG20,$W$18,IF($AF$19=AG20,$W$19,IF($AF$20=AG20,$W$20,IF($AF$21=AG20,$W$21)))))</f>
        <v/>
      </c>
    </row>
    <row r="21" spans="1:34" x14ac:dyDescent="0.25">
      <c r="A21" s="195"/>
      <c r="C21" s="195" t="s">
        <v>85</v>
      </c>
      <c r="D21" s="195">
        <v>1</v>
      </c>
      <c r="E21">
        <v>14</v>
      </c>
      <c r="F21" s="196">
        <f t="shared" si="7"/>
        <v>0.49999999999999989</v>
      </c>
      <c r="G21" s="200">
        <v>2</v>
      </c>
      <c r="H21" s="201" t="str">
        <f>'Poule QUALIF 16 P+B'!C21</f>
        <v>T / 2</v>
      </c>
      <c r="I21" s="202" t="str">
        <f>'Poule QUALIF 16 P+B'!C23</f>
        <v>T / 10</v>
      </c>
      <c r="J21" s="203">
        <f t="shared" si="0"/>
        <v>0</v>
      </c>
      <c r="K21" s="204">
        <f t="shared" si="1"/>
        <v>0</v>
      </c>
      <c r="L21" s="210">
        <f>'Poule QUALIF 16 P+B'!M23</f>
        <v>0</v>
      </c>
      <c r="M21" s="211">
        <f>'Poule QUALIF 16 P+B'!O23</f>
        <v>0</v>
      </c>
      <c r="N21" s="210">
        <f>'Poule QUALIF 16 P+B'!Q23</f>
        <v>0</v>
      </c>
      <c r="O21" s="211">
        <f>'Poule QUALIF 16 P+B'!S23</f>
        <v>0</v>
      </c>
      <c r="P21" s="210">
        <f>'Poule QUALIF 16 P+B'!U23</f>
        <v>0</v>
      </c>
      <c r="Q21" s="212">
        <f>'Poule QUALIF 16 P+B'!W23</f>
        <v>0</v>
      </c>
      <c r="R21" t="str">
        <f t="shared" si="2"/>
        <v/>
      </c>
      <c r="S21" t="str">
        <f t="shared" si="3"/>
        <v/>
      </c>
      <c r="W21" t="str">
        <f>'Poule QUALIF 16 P+B'!C31</f>
        <v>T / 14</v>
      </c>
      <c r="X21">
        <f>COUNTIF(PLACE1,W21)*2+COUNTIF(PLACE2,W21)</f>
        <v>0</v>
      </c>
      <c r="Y21">
        <f>SUMIF(LISTEE1,W21,(SCEQ1))+SUMIF(LISTEE2,W21,(SCEQ2))</f>
        <v>0</v>
      </c>
      <c r="Z21">
        <f>SUMIF(LISTEE1,W21,SCEQ2)+SUMIF(LISTEE2,W21,SCEQ1)</f>
        <v>0</v>
      </c>
      <c r="AA21">
        <f>(SUMPRODUCT((LISTEE1=W21)*((S1EQ1)+(S2EQ1)+(S3EQ1))))+(SUMPRODUCT((LISTEE2=W21)*((S1EQ2)+(S2EQ2)+(S3EQ3))))</f>
        <v>0</v>
      </c>
      <c r="AB21">
        <f>(SUMPRODUCT((LISTEE2=W21)*((S1EQ1)+(S2EQ1)+(S3EQ1))))+(SUMPRODUCT((LISTEE1=W21)*((S1EQ2)+(S2EQ2)+(S3EQ3))))</f>
        <v>0</v>
      </c>
      <c r="AC21">
        <f t="shared" si="8"/>
        <v>0</v>
      </c>
      <c r="AD21">
        <f t="shared" si="5"/>
        <v>0</v>
      </c>
      <c r="AE21">
        <f>X21+AC21/100+AD21/100</f>
        <v>0</v>
      </c>
      <c r="AF21" t="str">
        <f t="shared" si="10"/>
        <v/>
      </c>
      <c r="AG21">
        <v>4</v>
      </c>
      <c r="AH21" t="str">
        <f>IF(X21=0,"",IF($AF$18=AG21,$W$18,IF($AF$19=AG21,$W$19,IF($AF$20=AG21,$W$20,IF($AF$21=AG21,$W$21)))))</f>
        <v/>
      </c>
    </row>
    <row r="22" spans="1:34" x14ac:dyDescent="0.25">
      <c r="A22" s="195"/>
      <c r="C22" s="195" t="s">
        <v>98</v>
      </c>
      <c r="D22" s="195">
        <v>1</v>
      </c>
      <c r="E22">
        <v>15</v>
      </c>
      <c r="F22" s="196">
        <f t="shared" si="7"/>
        <v>0.52083333333333326</v>
      </c>
      <c r="G22" s="200">
        <v>1</v>
      </c>
      <c r="H22" s="208" t="str">
        <f>'Poule QUALIF 16 P+B'!C28</f>
        <v>T / 3</v>
      </c>
      <c r="I22" s="209" t="str">
        <f>'Poule QUALIF 16 P+B'!C30</f>
        <v>T / 11</v>
      </c>
      <c r="J22" s="203">
        <f t="shared" si="0"/>
        <v>0</v>
      </c>
      <c r="K22" s="204">
        <f t="shared" si="1"/>
        <v>0</v>
      </c>
      <c r="L22" s="210">
        <f>'Poule QUALIF 16 P+B'!M30</f>
        <v>0</v>
      </c>
      <c r="M22" s="211">
        <f>'Poule QUALIF 16 P+B'!O30</f>
        <v>0</v>
      </c>
      <c r="N22" s="210">
        <f>'Poule QUALIF 16 P+B'!Q30</f>
        <v>0</v>
      </c>
      <c r="O22" s="211">
        <f>'Poule QUALIF 16 P+B'!S30</f>
        <v>0</v>
      </c>
      <c r="P22" s="210">
        <f>'Poule QUALIF 16 P+B'!U30</f>
        <v>0</v>
      </c>
      <c r="Q22" s="212">
        <f>'Poule QUALIF 16 P+B'!W30</f>
        <v>0</v>
      </c>
      <c r="R22" t="str">
        <f t="shared" si="2"/>
        <v/>
      </c>
      <c r="S22" t="str">
        <f t="shared" si="3"/>
        <v/>
      </c>
      <c r="AG22"/>
    </row>
    <row r="23" spans="1:34" x14ac:dyDescent="0.25">
      <c r="A23" s="195"/>
      <c r="C23" s="195" t="s">
        <v>109</v>
      </c>
      <c r="D23" s="195">
        <v>1</v>
      </c>
      <c r="E23">
        <v>16</v>
      </c>
      <c r="F23" s="196">
        <f t="shared" si="7"/>
        <v>0.52083333333333326</v>
      </c>
      <c r="G23" s="200">
        <v>2</v>
      </c>
      <c r="H23" s="208" t="str">
        <f>'Poule QUALIF 16 P+B'!C35</f>
        <v>T / 4</v>
      </c>
      <c r="I23" s="209" t="str">
        <f>'Poule QUALIF 16 P+B'!C37</f>
        <v>T /12</v>
      </c>
      <c r="J23" s="203">
        <f t="shared" si="0"/>
        <v>0</v>
      </c>
      <c r="K23" s="204">
        <f t="shared" si="1"/>
        <v>0</v>
      </c>
      <c r="L23" s="210">
        <f>'Poule QUALIF 16 P+B'!M37</f>
        <v>0</v>
      </c>
      <c r="M23" s="211">
        <f>'Poule QUALIF 16 P+B'!O37</f>
        <v>0</v>
      </c>
      <c r="N23" s="210">
        <f>'Poule QUALIF 16 P+B'!Q37</f>
        <v>0</v>
      </c>
      <c r="O23" s="211">
        <f>'Poule QUALIF 16 P+B'!S37</f>
        <v>0</v>
      </c>
      <c r="P23" s="210">
        <f>'Poule QUALIF 16 P+B'!U37</f>
        <v>0</v>
      </c>
      <c r="Q23" s="212">
        <f>'Poule QUALIF 16 P+B'!W37</f>
        <v>0</v>
      </c>
      <c r="R23" t="str">
        <f t="shared" si="2"/>
        <v/>
      </c>
      <c r="S23" t="str">
        <f t="shared" si="3"/>
        <v/>
      </c>
      <c r="W23" t="str">
        <f>'Poule QUALIF 16 P+B'!C35</f>
        <v>T / 4</v>
      </c>
      <c r="X23">
        <f>COUNTIF(PLACE1,W23)*2+COUNTIF(PLACE2,W23)</f>
        <v>0</v>
      </c>
      <c r="Y23">
        <f>SUMIF(LISTEE1,W23,(SCEQ1))+SUMIF(LISTEE2,W23,(SCEQ2))</f>
        <v>0</v>
      </c>
      <c r="Z23">
        <f>SUMIF(LISTEE1,W23,SCEQ2)+SUMIF(LISTEE2,W23,SCEQ1)</f>
        <v>0</v>
      </c>
      <c r="AA23">
        <f>(SUMPRODUCT((LISTEE1=W23)*((S1EQ1)+(S2EQ1)+(S3EQ1))))+(SUMPRODUCT((LISTEE2=W23)*((S1EQ2)+(S2EQ2)+(S3EQ3))))</f>
        <v>0</v>
      </c>
      <c r="AB23">
        <f>(SUMPRODUCT((LISTEE2=W23)*((S1EQ1)+(S2EQ1)+(S3EQ1))))+(SUMPRODUCT((LISTEE1=W23)*((S1EQ2)+(S2EQ2)+(S3EQ3))))</f>
        <v>0</v>
      </c>
      <c r="AC23">
        <f t="shared" si="8"/>
        <v>0</v>
      </c>
      <c r="AD23">
        <f t="shared" si="5"/>
        <v>0</v>
      </c>
      <c r="AE23">
        <f t="shared" si="9"/>
        <v>0</v>
      </c>
      <c r="AF23" t="str">
        <f>IF(X23=0,"",RANK(AE23,$AE$23:$AE$26))</f>
        <v/>
      </c>
      <c r="AG23">
        <v>1</v>
      </c>
      <c r="AH23" t="str">
        <f>IF(X23=0,"",IF($AF$23=AG23,$W$23,IF($AF$24=AG23,$W$24,IF($AF$25=AG23,$W$25,IF($AF$26=AG23,$W$26)))))</f>
        <v/>
      </c>
    </row>
    <row r="24" spans="1:34" x14ac:dyDescent="0.25">
      <c r="A24" s="195"/>
      <c r="C24" s="195" t="s">
        <v>68</v>
      </c>
      <c r="D24" s="195">
        <v>1</v>
      </c>
      <c r="E24">
        <v>17</v>
      </c>
      <c r="F24" s="196">
        <f t="shared" si="7"/>
        <v>0.54166666666666663</v>
      </c>
      <c r="G24" s="200">
        <v>1</v>
      </c>
      <c r="H24" s="208" t="str">
        <f>'Poule QUALIF 16 P+B'!C16</f>
        <v>T / 9</v>
      </c>
      <c r="I24" s="209" t="str">
        <f>'Poule QUALIF 16 P+B'!C17</f>
        <v>T / 16</v>
      </c>
      <c r="J24" s="203">
        <f t="shared" si="0"/>
        <v>0</v>
      </c>
      <c r="K24" s="204">
        <f t="shared" si="1"/>
        <v>0</v>
      </c>
      <c r="L24" s="210">
        <f>'Poule QUALIF 16 P+B'!M17</f>
        <v>0</v>
      </c>
      <c r="M24" s="211">
        <f>'Poule QUALIF 16 P+B'!O17</f>
        <v>0</v>
      </c>
      <c r="N24" s="210">
        <f>'Poule QUALIF 16 P+B'!Q17</f>
        <v>0</v>
      </c>
      <c r="O24" s="211">
        <f>'Poule QUALIF 16 P+B'!S17</f>
        <v>0</v>
      </c>
      <c r="P24" s="210">
        <f>'Poule QUALIF 16 P+B'!U17</f>
        <v>0</v>
      </c>
      <c r="Q24" s="212">
        <f>'Poule QUALIF 16 P+B'!W17</f>
        <v>0</v>
      </c>
      <c r="R24" t="str">
        <f>IF(J24=K24,"",IF(J24&gt;K24,H24,I24))</f>
        <v/>
      </c>
      <c r="S24" t="str">
        <f>IF(J24=K24,"",IF(J24&lt;K24,H24,I24))</f>
        <v/>
      </c>
      <c r="W24" t="str">
        <f>'Poule QUALIF 16 P+B'!C36</f>
        <v>T / 5</v>
      </c>
      <c r="X24">
        <f>COUNTIF(PLACE1,W24)*2+COUNTIF(PLACE2,W24)</f>
        <v>0</v>
      </c>
      <c r="Y24">
        <f>SUMIF(LISTEE1,W24,(SCEQ1))+SUMIF(LISTEE2,W24,(SCEQ2))</f>
        <v>0</v>
      </c>
      <c r="Z24">
        <f>SUMIF(LISTEE1,W24,SCEQ2)+SUMIF(LISTEE2,W24,SCEQ1)</f>
        <v>0</v>
      </c>
      <c r="AA24">
        <f>(SUMPRODUCT((LISTEE1=W24)*((S1EQ1)+(S2EQ1)+(S3EQ1))))+(SUMPRODUCT((LISTEE2=W24)*((S1EQ2)+(S2EQ2)+(S3EQ3))))</f>
        <v>0</v>
      </c>
      <c r="AB24">
        <f>(SUMPRODUCT((LISTEE2=W24)*((S1EQ1)+(S2EQ1)+(S3EQ1))))+(SUMPRODUCT((LISTEE1=W24)*((S1EQ2)+(S2EQ2)+(S3EQ3))))</f>
        <v>0</v>
      </c>
      <c r="AC24">
        <f t="shared" si="8"/>
        <v>0</v>
      </c>
      <c r="AD24">
        <f t="shared" si="5"/>
        <v>0</v>
      </c>
      <c r="AE24">
        <f t="shared" si="9"/>
        <v>0</v>
      </c>
      <c r="AF24" t="str">
        <f t="shared" ref="AF24:AF26" si="11">IF(X24=0,"",RANK(AE24,$AE$23:$AE$26))</f>
        <v/>
      </c>
      <c r="AG24">
        <v>2</v>
      </c>
      <c r="AH24" t="str">
        <f t="shared" ref="AH24:AH25" si="12">IF(X24=0,"",IF($AF$23=AG24,$W$23,IF($AF$24=AG24,$W$24,IF($AF$25=AG24,$W$25,IF($AF$26=AG24,$W$26)))))</f>
        <v/>
      </c>
    </row>
    <row r="25" spans="1:34" x14ac:dyDescent="0.25">
      <c r="C25" s="195" t="s">
        <v>85</v>
      </c>
      <c r="D25" s="195">
        <v>1</v>
      </c>
      <c r="E25">
        <v>18</v>
      </c>
      <c r="F25" s="196">
        <f t="shared" si="7"/>
        <v>0.54166666666666663</v>
      </c>
      <c r="G25" s="200">
        <v>2</v>
      </c>
      <c r="H25" s="208" t="str">
        <f>'Poule QUALIF 16 P+B'!C23</f>
        <v>T / 10</v>
      </c>
      <c r="I25" s="209" t="str">
        <f>'Poule QUALIF 16 P+B'!C24</f>
        <v>T / 15</v>
      </c>
      <c r="J25" s="203">
        <f t="shared" si="0"/>
        <v>0</v>
      </c>
      <c r="K25" s="204">
        <f t="shared" si="1"/>
        <v>0</v>
      </c>
      <c r="L25" s="210">
        <f>'Poule QUALIF 16 P+B'!M24</f>
        <v>0</v>
      </c>
      <c r="M25" s="211">
        <f>'Poule QUALIF 16 P+B'!O24</f>
        <v>0</v>
      </c>
      <c r="N25" s="210">
        <f>'Poule QUALIF 16 P+B'!Q24</f>
        <v>0</v>
      </c>
      <c r="O25" s="211">
        <f>'Poule QUALIF 16 P+B'!S24</f>
        <v>0</v>
      </c>
      <c r="P25" s="210">
        <f>'Poule QUALIF 16 P+B'!U24</f>
        <v>0</v>
      </c>
      <c r="Q25" s="212">
        <f>'Poule QUALIF 16 P+B'!W24</f>
        <v>0</v>
      </c>
      <c r="R25" t="str">
        <f t="shared" si="2"/>
        <v/>
      </c>
      <c r="S25" t="str">
        <f t="shared" si="3"/>
        <v/>
      </c>
      <c r="W25" t="str">
        <f>'Poule QUALIF 16 P+B'!C37</f>
        <v>T /12</v>
      </c>
      <c r="X25">
        <f>COUNTIF(PLACE1,W25)*2+COUNTIF(PLACE2,W25)</f>
        <v>0</v>
      </c>
      <c r="Y25">
        <f>SUMIF(LISTEE1,W25,(SCEQ1))+SUMIF(LISTEE2,W25,(SCEQ2))</f>
        <v>0</v>
      </c>
      <c r="Z25">
        <f>SUMIF(LISTEE1,W25,SCEQ2)+SUMIF(LISTEE2,W25,SCEQ1)</f>
        <v>0</v>
      </c>
      <c r="AA25">
        <f>(SUMPRODUCT((LISTEE1=W25)*((S1EQ1)+(S2EQ1)+(S3EQ1))))+(SUMPRODUCT((LISTEE2=W25)*((S1EQ2)+(S2EQ2)+(S3EQ3))))</f>
        <v>0</v>
      </c>
      <c r="AB25">
        <f>(SUMPRODUCT((LISTEE2=W25)*((S1EQ1)+(S2EQ1)+(S3EQ1))))+(SUMPRODUCT((LISTEE1=W25)*((S1EQ2)+(S2EQ2)+(S3EQ3))))</f>
        <v>0</v>
      </c>
      <c r="AC25">
        <f t="shared" si="8"/>
        <v>0</v>
      </c>
      <c r="AD25">
        <f t="shared" si="5"/>
        <v>0</v>
      </c>
      <c r="AE25">
        <f t="shared" si="9"/>
        <v>0</v>
      </c>
      <c r="AF25" t="str">
        <f t="shared" si="11"/>
        <v/>
      </c>
      <c r="AG25">
        <v>3</v>
      </c>
      <c r="AH25" t="str">
        <f t="shared" si="12"/>
        <v/>
      </c>
    </row>
    <row r="26" spans="1:34" x14ac:dyDescent="0.25">
      <c r="A26" s="195"/>
      <c r="C26" s="195" t="s">
        <v>98</v>
      </c>
      <c r="D26" s="195">
        <v>1</v>
      </c>
      <c r="E26">
        <v>19</v>
      </c>
      <c r="F26" s="196">
        <f t="shared" si="7"/>
        <v>0.5625</v>
      </c>
      <c r="G26" s="200">
        <v>1</v>
      </c>
      <c r="H26" s="208" t="str">
        <f>'Poule QUALIF 16 P+B'!C30</f>
        <v>T / 11</v>
      </c>
      <c r="I26" s="209" t="str">
        <f>'Poule QUALIF 16 P+B'!C31</f>
        <v>T / 14</v>
      </c>
      <c r="J26" s="203">
        <f t="shared" si="0"/>
        <v>0</v>
      </c>
      <c r="K26" s="204">
        <f t="shared" si="1"/>
        <v>0</v>
      </c>
      <c r="L26" s="210">
        <f>'Poule QUALIF 16 P+B'!M31</f>
        <v>0</v>
      </c>
      <c r="M26" s="211">
        <f>'Poule QUALIF 16 P+B'!O31</f>
        <v>0</v>
      </c>
      <c r="N26" s="210">
        <f>'Poule QUALIF 16 P+B'!Q31</f>
        <v>0</v>
      </c>
      <c r="O26" s="211">
        <f>'Poule QUALIF 16 P+B'!S31</f>
        <v>0</v>
      </c>
      <c r="P26" s="210">
        <f>'Poule QUALIF 16 P+B'!U31</f>
        <v>0</v>
      </c>
      <c r="Q26" s="212">
        <f>'Poule QUALIF 16 P+B'!W31</f>
        <v>0</v>
      </c>
      <c r="R26" t="str">
        <f t="shared" si="2"/>
        <v/>
      </c>
      <c r="S26" t="str">
        <f t="shared" si="3"/>
        <v/>
      </c>
      <c r="W26" t="str">
        <f>'Poule QUALIF 16 P+B'!C38</f>
        <v>T / 13</v>
      </c>
      <c r="X26">
        <f>COUNTIF(PLACE1,W26)*2+COUNTIF(PLACE2,W26)</f>
        <v>0</v>
      </c>
      <c r="Y26">
        <f>SUMIF(LISTEE1,W26,(SCEQ1))+SUMIF(LISTEE2,W26,(SCEQ2))</f>
        <v>0</v>
      </c>
      <c r="Z26">
        <f>SUMIF(LISTEE1,W26,SCEQ2)+SUMIF(LISTEE2,W26,SCEQ1)</f>
        <v>0</v>
      </c>
      <c r="AA26">
        <f>(SUMPRODUCT((LISTEE1=W26)*((S1EQ1)+(S2EQ1)+(S3EQ1))))+(SUMPRODUCT((LISTEE2=W26)*((S1EQ2)+(S2EQ2)+(S3EQ3))))</f>
        <v>0</v>
      </c>
      <c r="AB26">
        <f>(SUMPRODUCT((LISTEE2=W26)*((S1EQ1)+(S2EQ1)+(S3EQ1))))+(SUMPRODUCT((LISTEE1=W26)*((S1EQ2)+(S2EQ2)+(S3EQ3))))</f>
        <v>0</v>
      </c>
      <c r="AC26">
        <f t="shared" si="8"/>
        <v>0</v>
      </c>
      <c r="AD26">
        <f t="shared" si="5"/>
        <v>0</v>
      </c>
      <c r="AE26">
        <f t="shared" si="9"/>
        <v>0</v>
      </c>
      <c r="AF26" t="str">
        <f t="shared" si="11"/>
        <v/>
      </c>
      <c r="AG26" s="198">
        <v>4</v>
      </c>
      <c r="AH26" t="str">
        <f>IF(X26=0,"",IF($AF$23=AG26,$W$23,IF($AF$24=AG26,$W$24,IF($AF$25=AG26,$W$25,IF($AF$26=AG26,$W$26)))))</f>
        <v/>
      </c>
    </row>
    <row r="27" spans="1:34" x14ac:dyDescent="0.25">
      <c r="A27" s="195"/>
      <c r="C27" s="195" t="s">
        <v>109</v>
      </c>
      <c r="D27" s="195">
        <v>1</v>
      </c>
      <c r="E27">
        <v>20</v>
      </c>
      <c r="F27" s="196">
        <f t="shared" si="7"/>
        <v>0.5625</v>
      </c>
      <c r="G27" s="200">
        <v>2</v>
      </c>
      <c r="H27" s="208" t="str">
        <f>'Poule QUALIF 16 P+B'!C37</f>
        <v>T /12</v>
      </c>
      <c r="I27" s="209" t="str">
        <f>'Poule QUALIF 16 P+B'!C38</f>
        <v>T / 13</v>
      </c>
      <c r="J27" s="203">
        <f t="shared" si="0"/>
        <v>0</v>
      </c>
      <c r="K27" s="204">
        <f t="shared" si="1"/>
        <v>0</v>
      </c>
      <c r="L27" s="210">
        <f>'Poule QUALIF 16 P+B'!M38</f>
        <v>0</v>
      </c>
      <c r="M27" s="211">
        <f>'Poule QUALIF 16 P+B'!O38</f>
        <v>0</v>
      </c>
      <c r="N27" s="210">
        <f>'Poule QUALIF 16 P+B'!Q38</f>
        <v>0</v>
      </c>
      <c r="O27" s="211">
        <f>'Poule QUALIF 16 P+B'!S38</f>
        <v>0</v>
      </c>
      <c r="P27" s="210">
        <f>'Poule QUALIF 16 P+B'!U38</f>
        <v>0</v>
      </c>
      <c r="Q27" s="212">
        <f>'Poule QUALIF 16 P+B'!W38</f>
        <v>0</v>
      </c>
      <c r="R27" t="str">
        <f t="shared" si="2"/>
        <v/>
      </c>
      <c r="S27" t="str">
        <f t="shared" si="3"/>
        <v/>
      </c>
    </row>
    <row r="28" spans="1:34" x14ac:dyDescent="0.25">
      <c r="A28" s="195"/>
      <c r="C28" s="195" t="s">
        <v>68</v>
      </c>
      <c r="D28" s="195">
        <v>1</v>
      </c>
      <c r="E28">
        <v>21</v>
      </c>
      <c r="F28" s="196">
        <f t="shared" si="7"/>
        <v>0.58333333333333337</v>
      </c>
      <c r="G28" s="200">
        <v>1</v>
      </c>
      <c r="H28" s="208" t="str">
        <f>'Poule QUALIF 16 P+B'!C14</f>
        <v>T / 1</v>
      </c>
      <c r="I28" s="209" t="str">
        <f>'Poule QUALIF 16 P+B'!C15</f>
        <v>T / 8</v>
      </c>
      <c r="J28" s="203">
        <f t="shared" si="0"/>
        <v>0</v>
      </c>
      <c r="K28" s="204">
        <f t="shared" si="1"/>
        <v>0</v>
      </c>
      <c r="L28" s="210">
        <f>'Poule QUALIF 16 P+B'!M18</f>
        <v>0</v>
      </c>
      <c r="M28" s="211">
        <f>'Poule QUALIF 16 P+B'!O18</f>
        <v>0</v>
      </c>
      <c r="N28" s="210">
        <f>'Poule QUALIF 16 P+B'!Q18</f>
        <v>0</v>
      </c>
      <c r="O28" s="211">
        <f>'Poule QUALIF 16 P+B'!S18</f>
        <v>0</v>
      </c>
      <c r="P28" s="210">
        <f>'Poule QUALIF 16 P+B'!U18</f>
        <v>0</v>
      </c>
      <c r="Q28" s="212">
        <f>'Poule QUALIF 16 P+B'!W18</f>
        <v>0</v>
      </c>
      <c r="R28" t="str">
        <f>IF(J28=K28,"",IF(J28&gt;K28,H28,I28))</f>
        <v/>
      </c>
      <c r="S28" t="str">
        <f>IF(J28=K28,"",IF(J28&lt;K28,H28,I28))</f>
        <v/>
      </c>
    </row>
    <row r="29" spans="1:34" x14ac:dyDescent="0.25">
      <c r="A29" s="195"/>
      <c r="C29" s="195" t="s">
        <v>85</v>
      </c>
      <c r="D29" s="195">
        <v>1</v>
      </c>
      <c r="E29">
        <v>22</v>
      </c>
      <c r="F29" s="196">
        <f t="shared" si="7"/>
        <v>0.58333333333333337</v>
      </c>
      <c r="G29" s="200">
        <v>2</v>
      </c>
      <c r="H29" s="208" t="str">
        <f>'Poule QUALIF 16 P+B'!C21</f>
        <v>T / 2</v>
      </c>
      <c r="I29" s="209" t="str">
        <f>'Poule QUALIF 16 P+B'!C22</f>
        <v>T / 7</v>
      </c>
      <c r="J29" s="203">
        <f t="shared" si="0"/>
        <v>0</v>
      </c>
      <c r="K29" s="204">
        <f t="shared" si="1"/>
        <v>0</v>
      </c>
      <c r="L29" s="210">
        <f>'Poule QUALIF 16 P+B'!M25</f>
        <v>0</v>
      </c>
      <c r="M29" s="211">
        <f>'Poule QUALIF 16 P+B'!O25</f>
        <v>0</v>
      </c>
      <c r="N29" s="210">
        <f>'Poule QUALIF 16 P+B'!Q25</f>
        <v>0</v>
      </c>
      <c r="O29" s="211">
        <f>'Poule QUALIF 16 P+B'!S25</f>
        <v>0</v>
      </c>
      <c r="P29" s="210">
        <f>'Poule QUALIF 16 P+B'!U25</f>
        <v>0</v>
      </c>
      <c r="Q29" s="212">
        <f>'Poule QUALIF 16 P+B'!W25</f>
        <v>0</v>
      </c>
      <c r="R29" t="str">
        <f t="shared" si="2"/>
        <v/>
      </c>
      <c r="S29" t="str">
        <f t="shared" si="3"/>
        <v/>
      </c>
    </row>
    <row r="30" spans="1:34" x14ac:dyDescent="0.25">
      <c r="A30" s="195"/>
      <c r="C30" s="195" t="s">
        <v>98</v>
      </c>
      <c r="D30" s="195">
        <v>1</v>
      </c>
      <c r="E30">
        <v>23</v>
      </c>
      <c r="F30" s="196">
        <f t="shared" si="7"/>
        <v>0.60416666666666674</v>
      </c>
      <c r="G30" s="200">
        <v>1</v>
      </c>
      <c r="H30" s="208" t="str">
        <f>'Poule QUALIF 16 P+B'!C28</f>
        <v>T / 3</v>
      </c>
      <c r="I30" s="209" t="str">
        <f>'Poule QUALIF 16 P+B'!C29</f>
        <v>T / 6</v>
      </c>
      <c r="J30" s="203">
        <f t="shared" si="0"/>
        <v>0</v>
      </c>
      <c r="K30" s="204">
        <f t="shared" si="1"/>
        <v>0</v>
      </c>
      <c r="L30" s="210">
        <f>'Poule QUALIF 16 P+B'!M32</f>
        <v>0</v>
      </c>
      <c r="M30" s="211">
        <f>'Poule QUALIF 16 P+B'!O32</f>
        <v>0</v>
      </c>
      <c r="N30" s="210">
        <f>'Poule QUALIF 16 P+B'!Q32</f>
        <v>0</v>
      </c>
      <c r="O30" s="211">
        <f>'Poule QUALIF 16 P+B'!S32</f>
        <v>0</v>
      </c>
      <c r="P30" s="210">
        <f>'Poule QUALIF 16 P+B'!U32</f>
        <v>0</v>
      </c>
      <c r="Q30" s="212">
        <f>'Poule QUALIF 16 P+B'!W32</f>
        <v>0</v>
      </c>
      <c r="R30" t="str">
        <f t="shared" si="2"/>
        <v/>
      </c>
      <c r="S30" t="str">
        <f t="shared" si="3"/>
        <v/>
      </c>
    </row>
    <row r="31" spans="1:34" x14ac:dyDescent="0.25">
      <c r="C31" s="195" t="s">
        <v>109</v>
      </c>
      <c r="D31" s="195">
        <v>1</v>
      </c>
      <c r="E31">
        <v>24</v>
      </c>
      <c r="F31" s="196">
        <f t="shared" si="7"/>
        <v>0.60416666666666674</v>
      </c>
      <c r="G31" s="200">
        <v>2</v>
      </c>
      <c r="H31" s="208" t="str">
        <f>'Poule QUALIF 16 P+B'!C35</f>
        <v>T / 4</v>
      </c>
      <c r="I31" s="209" t="str">
        <f>'Poule QUALIF 16 P+B'!C36</f>
        <v>T / 5</v>
      </c>
      <c r="J31" s="203">
        <f t="shared" si="0"/>
        <v>0</v>
      </c>
      <c r="K31" s="204">
        <f t="shared" si="1"/>
        <v>0</v>
      </c>
      <c r="L31" s="210">
        <f>'Poule QUALIF 16 P+B'!M39</f>
        <v>0</v>
      </c>
      <c r="M31" s="211">
        <f>'Poule QUALIF 16 P+B'!O39</f>
        <v>0</v>
      </c>
      <c r="N31" s="210">
        <f>'Poule QUALIF 16 P+B'!Q39</f>
        <v>0</v>
      </c>
      <c r="O31" s="211">
        <f>'Poule QUALIF 16 P+B'!S39</f>
        <v>0</v>
      </c>
      <c r="P31" s="210">
        <f>'Poule QUALIF 16 P+B'!U39</f>
        <v>0</v>
      </c>
      <c r="Q31" s="212">
        <f>'Poule QUALIF 16 P+B'!W39</f>
        <v>0</v>
      </c>
      <c r="R31" t="str">
        <f>IF(J31=K31,"",IF(J31&gt;K31,H31,I31))</f>
        <v/>
      </c>
      <c r="S31" t="str">
        <f t="shared" si="3"/>
        <v/>
      </c>
    </row>
    <row r="32" spans="1:34" x14ac:dyDescent="0.25">
      <c r="C32" t="s">
        <v>281</v>
      </c>
      <c r="D32" s="195">
        <v>1</v>
      </c>
      <c r="E32">
        <v>25</v>
      </c>
      <c r="F32" s="196">
        <f t="shared" si="7"/>
        <v>0.62500000000000011</v>
      </c>
      <c r="G32" s="200">
        <v>1</v>
      </c>
      <c r="H32" s="208">
        <f>'Poule QUALIF 16 P+B'!AD13</f>
        <v>0</v>
      </c>
      <c r="I32" s="209">
        <f>'Poule QUALIF 16 P+B'!AD16</f>
        <v>0</v>
      </c>
      <c r="J32" s="203">
        <f t="shared" ref="J32:J43" si="13">SUM(IF(L32&gt;M32,1,0),IF(N32&gt;O32,1,0),IF(P32&gt;Q32,1,0))</f>
        <v>0</v>
      </c>
      <c r="K32" s="204">
        <f t="shared" ref="K32:K43" si="14">SUM(IF(M32&gt;L32,1,0),IF(O32&gt;N32,1,0),IF(Q32&gt;P32,1,0))</f>
        <v>0</v>
      </c>
      <c r="L32" s="210">
        <f>'Poule QUALIF 16 P+B'!AG14</f>
        <v>0</v>
      </c>
      <c r="M32" s="211">
        <f>'Poule QUALIF 16 P+B'!AI14</f>
        <v>0</v>
      </c>
      <c r="N32" s="210">
        <f>'Poule QUALIF 16 P+B'!AK14</f>
        <v>0</v>
      </c>
      <c r="O32" s="211">
        <f>'Poule QUALIF 16 P+B'!AM14</f>
        <v>0</v>
      </c>
      <c r="P32" s="210">
        <f>'Poule QUALIF 16 P+B'!AO14</f>
        <v>0</v>
      </c>
      <c r="Q32" s="212">
        <f>'Poule QUALIF 16 P+B'!AQ14</f>
        <v>0</v>
      </c>
      <c r="R32" t="str">
        <f>IF(J32=K32,"",IF(J32&gt;K32,H32,I32))</f>
        <v/>
      </c>
      <c r="S32" t="str">
        <f t="shared" si="3"/>
        <v/>
      </c>
    </row>
    <row r="33" spans="3:19" x14ac:dyDescent="0.25">
      <c r="C33" t="s">
        <v>281</v>
      </c>
      <c r="D33" s="195">
        <v>1</v>
      </c>
      <c r="E33">
        <v>26</v>
      </c>
      <c r="F33" s="196">
        <f t="shared" si="7"/>
        <v>0.62500000000000011</v>
      </c>
      <c r="G33" s="200">
        <v>2</v>
      </c>
      <c r="H33" s="208">
        <f>'Poule QUALIF 16 P+B'!AD19</f>
        <v>0</v>
      </c>
      <c r="I33" s="209">
        <f>'Poule QUALIF 16 P+B'!AD22</f>
        <v>0</v>
      </c>
      <c r="J33" s="203">
        <f t="shared" si="13"/>
        <v>0</v>
      </c>
      <c r="K33" s="204">
        <f t="shared" si="14"/>
        <v>0</v>
      </c>
      <c r="L33" s="210">
        <f>'Poule QUALIF 16 P+B'!AG20</f>
        <v>0</v>
      </c>
      <c r="M33" s="211">
        <f>'Poule QUALIF 16 P+B'!AI20</f>
        <v>0</v>
      </c>
      <c r="N33" s="210">
        <f>'Poule QUALIF 16 P+B'!AK20</f>
        <v>0</v>
      </c>
      <c r="O33" s="211">
        <f>'Poule QUALIF 16 P+B'!AM20</f>
        <v>0</v>
      </c>
      <c r="P33" s="210">
        <f>'Poule QUALIF 16 P+B'!AO20</f>
        <v>0</v>
      </c>
      <c r="Q33" s="212">
        <f>'Poule QUALIF 16 P+B'!AQ20</f>
        <v>0</v>
      </c>
      <c r="R33" t="str">
        <f t="shared" ref="R33:R43" si="15">IF(J33=K33,"",IF(J33&gt;K33,H33,I33))</f>
        <v/>
      </c>
      <c r="S33" t="str">
        <f t="shared" si="3"/>
        <v/>
      </c>
    </row>
    <row r="34" spans="3:19" x14ac:dyDescent="0.25">
      <c r="C34" t="s">
        <v>281</v>
      </c>
      <c r="D34" s="195">
        <v>1</v>
      </c>
      <c r="E34">
        <v>27</v>
      </c>
      <c r="F34" s="196">
        <f t="shared" si="7"/>
        <v>0.64583333333333348</v>
      </c>
      <c r="G34" s="200">
        <v>1</v>
      </c>
      <c r="H34" s="208" t="str">
        <f>AH9</f>
        <v/>
      </c>
      <c r="I34" s="209"/>
      <c r="J34" s="203">
        <f t="shared" si="13"/>
        <v>0</v>
      </c>
      <c r="K34" s="204">
        <f t="shared" si="14"/>
        <v>0</v>
      </c>
      <c r="L34" s="205"/>
      <c r="M34" s="206"/>
      <c r="N34" s="205"/>
      <c r="O34" s="206"/>
      <c r="P34" s="205"/>
      <c r="Q34" s="207"/>
      <c r="R34" t="str">
        <f t="shared" si="15"/>
        <v/>
      </c>
      <c r="S34" t="str">
        <f t="shared" si="3"/>
        <v/>
      </c>
    </row>
    <row r="35" spans="3:19" x14ac:dyDescent="0.25">
      <c r="C35" t="s">
        <v>281</v>
      </c>
      <c r="D35" s="195">
        <v>1</v>
      </c>
      <c r="E35">
        <v>28</v>
      </c>
      <c r="F35" s="196">
        <f t="shared" si="7"/>
        <v>0.64583333333333348</v>
      </c>
      <c r="G35" s="200">
        <v>2</v>
      </c>
      <c r="H35" s="208" t="str">
        <f>AH24</f>
        <v/>
      </c>
      <c r="I35" s="209"/>
      <c r="J35" s="203">
        <f t="shared" si="13"/>
        <v>0</v>
      </c>
      <c r="K35" s="204">
        <f t="shared" si="14"/>
        <v>0</v>
      </c>
      <c r="L35" s="205"/>
      <c r="M35" s="206"/>
      <c r="N35" s="205"/>
      <c r="O35" s="206"/>
      <c r="P35" s="205"/>
      <c r="Q35" s="207"/>
      <c r="R35" t="str">
        <f t="shared" si="15"/>
        <v/>
      </c>
      <c r="S35" t="str">
        <f t="shared" si="3"/>
        <v/>
      </c>
    </row>
    <row r="36" spans="3:19" x14ac:dyDescent="0.25">
      <c r="C36" s="99" t="s">
        <v>173</v>
      </c>
      <c r="D36" s="195">
        <v>1</v>
      </c>
      <c r="E36">
        <v>29</v>
      </c>
      <c r="F36" s="196">
        <f t="shared" si="7"/>
        <v>0.66666666666666685</v>
      </c>
      <c r="G36" s="200">
        <v>1</v>
      </c>
      <c r="H36" s="208" t="str">
        <f>AH8</f>
        <v/>
      </c>
      <c r="I36" s="209" t="str">
        <f>R32</f>
        <v/>
      </c>
      <c r="J36" s="203">
        <f t="shared" si="13"/>
        <v>0</v>
      </c>
      <c r="K36" s="204">
        <f t="shared" si="14"/>
        <v>0</v>
      </c>
      <c r="L36" s="205"/>
      <c r="M36" s="206"/>
      <c r="N36" s="205"/>
      <c r="O36" s="206"/>
      <c r="P36" s="205"/>
      <c r="Q36" s="207"/>
      <c r="R36" t="str">
        <f t="shared" si="15"/>
        <v/>
      </c>
      <c r="S36" t="str">
        <f t="shared" si="3"/>
        <v/>
      </c>
    </row>
    <row r="37" spans="3:19" x14ac:dyDescent="0.25">
      <c r="C37" s="99" t="s">
        <v>173</v>
      </c>
      <c r="D37" s="195">
        <v>1</v>
      </c>
      <c r="E37">
        <v>30</v>
      </c>
      <c r="F37" s="196">
        <f t="shared" si="7"/>
        <v>0.66666666666666685</v>
      </c>
      <c r="G37" s="200">
        <v>2</v>
      </c>
      <c r="H37" s="208" t="str">
        <f>AH23</f>
        <v/>
      </c>
      <c r="I37" s="209" t="str">
        <f>R33</f>
        <v/>
      </c>
      <c r="J37" s="203">
        <f t="shared" si="13"/>
        <v>0</v>
      </c>
      <c r="K37" s="204">
        <f t="shared" si="14"/>
        <v>0</v>
      </c>
      <c r="L37" s="205"/>
      <c r="M37" s="206"/>
      <c r="N37" s="205"/>
      <c r="O37" s="206"/>
      <c r="P37" s="205"/>
      <c r="Q37" s="207"/>
      <c r="R37" t="str">
        <f t="shared" si="15"/>
        <v/>
      </c>
      <c r="S37" t="str">
        <f t="shared" si="3"/>
        <v/>
      </c>
    </row>
    <row r="38" spans="3:19" x14ac:dyDescent="0.25">
      <c r="C38" s="99" t="s">
        <v>173</v>
      </c>
      <c r="D38" s="195">
        <v>1</v>
      </c>
      <c r="E38">
        <v>31</v>
      </c>
      <c r="F38" s="196">
        <f t="shared" si="7"/>
        <v>0.68750000000000022</v>
      </c>
      <c r="G38" s="200">
        <v>1</v>
      </c>
      <c r="H38" s="208" t="str">
        <f>AH18</f>
        <v/>
      </c>
      <c r="I38" s="209" t="str">
        <f>R34</f>
        <v/>
      </c>
      <c r="J38" s="203">
        <f t="shared" si="13"/>
        <v>0</v>
      </c>
      <c r="K38" s="204">
        <f t="shared" si="14"/>
        <v>0</v>
      </c>
      <c r="L38" s="205"/>
      <c r="M38" s="206"/>
      <c r="N38" s="205"/>
      <c r="O38" s="206"/>
      <c r="P38" s="205"/>
      <c r="Q38" s="207"/>
      <c r="R38" t="str">
        <f t="shared" si="15"/>
        <v/>
      </c>
      <c r="S38" t="str">
        <f t="shared" si="3"/>
        <v/>
      </c>
    </row>
    <row r="39" spans="3:19" x14ac:dyDescent="0.25">
      <c r="C39" s="99" t="s">
        <v>173</v>
      </c>
      <c r="D39" s="195">
        <v>1</v>
      </c>
      <c r="E39">
        <v>32</v>
      </c>
      <c r="F39" s="196">
        <f t="shared" si="7"/>
        <v>0.68750000000000022</v>
      </c>
      <c r="G39" s="200">
        <v>2</v>
      </c>
      <c r="H39" s="208" t="str">
        <f>AH13</f>
        <v/>
      </c>
      <c r="I39" s="209" t="str">
        <f>R35</f>
        <v/>
      </c>
      <c r="J39" s="203">
        <f t="shared" si="13"/>
        <v>0</v>
      </c>
      <c r="K39" s="204">
        <f t="shared" si="14"/>
        <v>0</v>
      </c>
      <c r="L39" s="205"/>
      <c r="M39" s="206"/>
      <c r="N39" s="205"/>
      <c r="O39" s="206"/>
      <c r="P39" s="205"/>
      <c r="Q39" s="207"/>
      <c r="R39" t="str">
        <f t="shared" si="15"/>
        <v/>
      </c>
      <c r="S39" t="str">
        <f t="shared" si="3"/>
        <v/>
      </c>
    </row>
    <row r="40" spans="3:19" x14ac:dyDescent="0.25">
      <c r="C40" s="99" t="s">
        <v>282</v>
      </c>
      <c r="D40" s="195">
        <v>1</v>
      </c>
      <c r="E40">
        <v>33</v>
      </c>
      <c r="F40" s="196">
        <f t="shared" si="7"/>
        <v>0.70833333333333359</v>
      </c>
      <c r="H40" s="208" t="str">
        <f>R36</f>
        <v/>
      </c>
      <c r="I40" s="209" t="str">
        <f>R37</f>
        <v/>
      </c>
      <c r="J40" s="203">
        <f t="shared" si="13"/>
        <v>0</v>
      </c>
      <c r="K40" s="204">
        <f t="shared" si="14"/>
        <v>0</v>
      </c>
      <c r="L40" s="205"/>
      <c r="M40" s="206"/>
      <c r="N40" s="205"/>
      <c r="O40" s="206"/>
      <c r="P40" s="205"/>
      <c r="Q40" s="207"/>
      <c r="R40" t="str">
        <f t="shared" si="15"/>
        <v/>
      </c>
      <c r="S40" t="str">
        <f t="shared" si="3"/>
        <v/>
      </c>
    </row>
    <row r="41" spans="3:19" x14ac:dyDescent="0.25">
      <c r="C41" s="99" t="s">
        <v>282</v>
      </c>
      <c r="D41" s="195">
        <v>1</v>
      </c>
      <c r="E41">
        <v>34</v>
      </c>
      <c r="F41" s="196">
        <f>F40+$B$4</f>
        <v>0.72916666666666696</v>
      </c>
      <c r="H41" s="208" t="str">
        <f>R39</f>
        <v/>
      </c>
      <c r="I41" s="209" t="str">
        <f>R38</f>
        <v/>
      </c>
      <c r="J41" s="203">
        <f t="shared" si="13"/>
        <v>0</v>
      </c>
      <c r="K41" s="204">
        <f t="shared" si="14"/>
        <v>0</v>
      </c>
      <c r="L41" s="205"/>
      <c r="M41" s="206"/>
      <c r="N41" s="205"/>
      <c r="O41" s="206"/>
      <c r="P41" s="205"/>
      <c r="Q41" s="207"/>
      <c r="R41" t="str">
        <f t="shared" si="15"/>
        <v/>
      </c>
      <c r="S41" t="str">
        <f t="shared" si="3"/>
        <v/>
      </c>
    </row>
    <row r="42" spans="3:19" x14ac:dyDescent="0.25">
      <c r="C42" s="99" t="s">
        <v>77</v>
      </c>
      <c r="D42" s="195">
        <v>1</v>
      </c>
      <c r="E42">
        <v>35</v>
      </c>
      <c r="F42" s="196">
        <f>F41+$B$4</f>
        <v>0.75000000000000033</v>
      </c>
      <c r="H42" s="208" t="str">
        <f>S40</f>
        <v/>
      </c>
      <c r="I42" s="209" t="str">
        <f>S41</f>
        <v/>
      </c>
      <c r="J42" s="203">
        <f t="shared" si="13"/>
        <v>0</v>
      </c>
      <c r="K42" s="204">
        <f t="shared" si="14"/>
        <v>0</v>
      </c>
      <c r="L42" s="205"/>
      <c r="M42" s="206"/>
      <c r="N42" s="205"/>
      <c r="O42" s="206"/>
      <c r="P42" s="205"/>
      <c r="Q42" s="207"/>
      <c r="R42" t="str">
        <f t="shared" si="15"/>
        <v/>
      </c>
      <c r="S42" t="str">
        <f t="shared" si="3"/>
        <v/>
      </c>
    </row>
    <row r="43" spans="3:19" x14ac:dyDescent="0.25">
      <c r="C43" s="99" t="s">
        <v>283</v>
      </c>
      <c r="D43" s="195">
        <v>1</v>
      </c>
      <c r="E43">
        <v>36</v>
      </c>
      <c r="F43" s="196">
        <f>F42+$B$4</f>
        <v>0.7708333333333337</v>
      </c>
      <c r="H43" s="208" t="str">
        <f>R40</f>
        <v/>
      </c>
      <c r="I43" s="209" t="str">
        <f>R41</f>
        <v/>
      </c>
      <c r="J43" s="203">
        <f t="shared" si="13"/>
        <v>0</v>
      </c>
      <c r="K43" s="204">
        <f t="shared" si="14"/>
        <v>0</v>
      </c>
      <c r="L43" s="205"/>
      <c r="M43" s="206"/>
      <c r="N43" s="205"/>
      <c r="O43" s="206"/>
      <c r="P43" s="205"/>
      <c r="Q43" s="207"/>
      <c r="R43" t="str">
        <f t="shared" si="15"/>
        <v/>
      </c>
      <c r="S43" t="str">
        <f t="shared" si="3"/>
        <v/>
      </c>
    </row>
  </sheetData>
  <autoFilter ref="A7:T4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BE40"/>
  <sheetViews>
    <sheetView topLeftCell="A2" zoomScale="90" zoomScaleNormal="90" workbookViewId="0">
      <selection activeCell="G34" sqref="G34"/>
    </sheetView>
  </sheetViews>
  <sheetFormatPr baseColWidth="10" defaultColWidth="11.42578125" defaultRowHeight="12.75" x14ac:dyDescent="0.2"/>
  <cols>
    <col min="1" max="2" width="3.140625" style="108" customWidth="1"/>
    <col min="3" max="3" width="31.5703125" style="73" customWidth="1"/>
    <col min="4" max="4" width="5" style="237" customWidth="1"/>
    <col min="5" max="5" width="55.28515625" style="243" customWidth="1"/>
    <col min="6" max="6" width="3.7109375" style="108" customWidth="1"/>
    <col min="7" max="7" width="6" style="73" customWidth="1"/>
    <col min="8" max="8" width="5" style="73" bestFit="1" customWidth="1"/>
    <col min="9" max="9" width="5.5703125" style="73" customWidth="1"/>
    <col min="10" max="10" width="4.140625" style="73" customWidth="1"/>
    <col min="11" max="11" width="8.140625" style="108" bestFit="1" customWidth="1"/>
    <col min="12" max="12" width="1" style="108" bestFit="1" customWidth="1"/>
    <col min="13" max="13" width="3.5703125" style="108" bestFit="1" customWidth="1"/>
    <col min="14" max="14" width="1.5703125" style="119" bestFit="1" customWidth="1"/>
    <col min="15" max="15" width="3.5703125" style="108" bestFit="1" customWidth="1"/>
    <col min="16" max="16" width="1" style="108" bestFit="1" customWidth="1"/>
    <col min="17" max="17" width="3.5703125" style="108" bestFit="1" customWidth="1"/>
    <col min="18" max="18" width="1.5703125" style="108" bestFit="1" customWidth="1"/>
    <col min="19" max="19" width="3.5703125" style="108" bestFit="1" customWidth="1"/>
    <col min="20" max="20" width="1" style="108" bestFit="1" customWidth="1"/>
    <col min="21" max="21" width="3.5703125" style="108" bestFit="1" customWidth="1"/>
    <col min="22" max="22" width="1.140625" style="108" bestFit="1" customWidth="1"/>
    <col min="23" max="23" width="3.5703125" style="108" bestFit="1" customWidth="1"/>
    <col min="24" max="24" width="3.7109375" style="108" customWidth="1"/>
    <col min="25" max="25" width="4" style="108" customWidth="1"/>
    <col min="26" max="26" width="4.7109375" style="108" bestFit="1" customWidth="1"/>
    <col min="27" max="27" width="31.5703125" style="108" customWidth="1"/>
    <col min="28" max="29" width="5" style="108" bestFit="1" customWidth="1"/>
    <col min="30" max="30" width="31.140625" style="108" customWidth="1"/>
    <col min="31" max="31" width="7.5703125" style="108" bestFit="1" customWidth="1"/>
    <col min="32" max="32" width="1.42578125" style="108" customWidth="1"/>
    <col min="33" max="33" width="5" style="108" customWidth="1"/>
    <col min="34" max="34" width="1.85546875" style="108" customWidth="1"/>
    <col min="35" max="35" width="3.28515625" style="108" customWidth="1"/>
    <col min="36" max="36" width="1.5703125" style="108" bestFit="1" customWidth="1"/>
    <col min="37" max="37" width="2" style="108" bestFit="1" customWidth="1"/>
    <col min="38" max="38" width="1.85546875" style="108" customWidth="1"/>
    <col min="39" max="39" width="3.5703125" style="108" customWidth="1"/>
    <col min="40" max="40" width="1.5703125" style="108" bestFit="1" customWidth="1"/>
    <col min="41" max="41" width="3.5703125" style="108" bestFit="1" customWidth="1"/>
    <col min="42" max="42" width="2" style="108" customWidth="1"/>
    <col min="43" max="43" width="3.28515625" style="108" customWidth="1"/>
    <col min="44" max="44" width="1.5703125" style="108" bestFit="1" customWidth="1"/>
    <col min="45" max="45" width="3.140625" style="108" customWidth="1"/>
    <col min="46" max="46" width="11.42578125" style="108"/>
    <col min="47" max="47" width="2.28515625" style="108" bestFit="1" customWidth="1"/>
    <col min="48" max="48" width="3.28515625" style="108" customWidth="1"/>
    <col min="49" max="49" width="3.7109375" style="108" customWidth="1"/>
    <col min="50" max="50" width="8.85546875" style="108" bestFit="1" customWidth="1"/>
    <col min="51" max="51" width="7.7109375" style="108" bestFit="1" customWidth="1"/>
    <col min="52" max="52" width="2.5703125" style="108" customWidth="1"/>
    <col min="53" max="53" width="1.5703125" style="108" bestFit="1" customWidth="1"/>
    <col min="54" max="55" width="1.85546875" style="108" customWidth="1"/>
    <col min="56" max="56" width="2.7109375" style="108" customWidth="1"/>
    <col min="57" max="57" width="1.5703125" style="108" bestFit="1" customWidth="1"/>
    <col min="58" max="59" width="1.85546875" style="108" customWidth="1"/>
    <col min="60" max="60" width="3" style="108" customWidth="1"/>
    <col min="61" max="61" width="1.5703125" style="108" bestFit="1" customWidth="1"/>
    <col min="62" max="66" width="1.85546875" style="108" customWidth="1"/>
    <col min="67" max="16384" width="11.42578125" style="108"/>
  </cols>
  <sheetData>
    <row r="1" spans="1:57" ht="15.75" x14ac:dyDescent="0.25">
      <c r="C1" s="112"/>
      <c r="D1" s="236"/>
      <c r="F1" s="114"/>
      <c r="G1" s="290" t="str">
        <f>IF('LISTE ENGAGES'!Q3="",'LISTE ENGAGES'!P3,'LISTE ENGAGES'!Q3)</f>
        <v>APPELATION TOURNOI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71"/>
      <c r="Y1" s="271"/>
      <c r="Z1" s="271"/>
      <c r="AA1" s="270" t="str">
        <f>'LISTE ENGAGES'!H1:H3</f>
        <v>ORGANISATEUR</v>
      </c>
      <c r="AB1" s="271"/>
      <c r="AC1" s="271"/>
      <c r="AD1" s="272"/>
    </row>
    <row r="2" spans="1:57" ht="13.5" customHeight="1" x14ac:dyDescent="0.2">
      <c r="C2" s="115"/>
      <c r="F2" s="113"/>
      <c r="G2" s="292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73"/>
      <c r="Y2" s="273"/>
      <c r="Z2" s="273"/>
      <c r="AA2" s="273"/>
      <c r="AB2" s="273"/>
      <c r="AC2" s="273"/>
      <c r="AD2" s="274"/>
    </row>
    <row r="3" spans="1:57" ht="12.75" customHeight="1" x14ac:dyDescent="0.2">
      <c r="G3" s="292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73"/>
      <c r="Y3" s="273"/>
      <c r="Z3" s="273"/>
      <c r="AA3" s="273"/>
      <c r="AB3" s="273"/>
      <c r="AC3" s="273"/>
      <c r="AD3" s="274"/>
    </row>
    <row r="4" spans="1:57" ht="12.75" customHeight="1" x14ac:dyDescent="0.2">
      <c r="G4" s="292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73"/>
      <c r="Y4" s="273"/>
      <c r="Z4" s="273"/>
      <c r="AA4" s="273"/>
      <c r="AB4" s="273"/>
      <c r="AC4" s="273"/>
      <c r="AD4" s="274"/>
    </row>
    <row r="5" spans="1:57" ht="15.75" thickBot="1" x14ac:dyDescent="0.3">
      <c r="G5" s="277" t="str">
        <f>IF('LISTE ENGAGES'!Q4="",'LISTE ENGAGES'!P4,'LISTE ENGAGES'!Q4)</f>
        <v>LIEU</v>
      </c>
      <c r="H5" s="278"/>
      <c r="I5" s="278"/>
      <c r="J5" s="278"/>
      <c r="K5" s="278"/>
      <c r="L5" s="275"/>
      <c r="M5" s="275"/>
      <c r="N5" s="275"/>
      <c r="O5" s="275"/>
      <c r="P5" s="275"/>
      <c r="Q5" s="275"/>
      <c r="R5" s="279" t="str">
        <f>'LISTE ENGAGES'!F4</f>
        <v>DATE</v>
      </c>
      <c r="S5" s="280"/>
      <c r="T5" s="278"/>
      <c r="U5" s="275"/>
      <c r="V5" s="275"/>
      <c r="W5" s="275"/>
      <c r="X5" s="281" t="str">
        <f>'LISTE ENGAGES'!H4</f>
        <v>GENRE</v>
      </c>
      <c r="Y5" s="281"/>
      <c r="Z5" s="278"/>
      <c r="AA5" s="275"/>
      <c r="AB5" s="275"/>
      <c r="AC5" s="275"/>
      <c r="AD5" s="276"/>
    </row>
    <row r="6" spans="1:57" ht="15.75" thickBot="1" x14ac:dyDescent="0.3">
      <c r="G6" s="282" t="str">
        <f>IF('LISTE ENGAGES'!Q5&lt;&gt;"",'LISTE ENGAGES'!Q5,'LISTE ENGAGES'!P5)</f>
        <v>TYPE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  <c r="S6" s="284"/>
      <c r="T6" s="284"/>
      <c r="U6" s="284"/>
      <c r="V6" s="284"/>
      <c r="W6" s="284"/>
      <c r="X6" s="285"/>
      <c r="Y6" s="285"/>
      <c r="Z6" s="285"/>
      <c r="AA6" s="285"/>
      <c r="AB6" s="285"/>
      <c r="AC6" s="285"/>
      <c r="AD6" s="286"/>
    </row>
    <row r="7" spans="1:57" ht="15.75" thickBot="1" x14ac:dyDescent="0.3">
      <c r="G7" s="299" t="s">
        <v>214</v>
      </c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301"/>
      <c r="T7" s="301"/>
      <c r="U7" s="301"/>
      <c r="V7" s="301"/>
      <c r="W7" s="301"/>
      <c r="X7" s="302"/>
      <c r="Y7" s="302"/>
      <c r="Z7" s="302"/>
      <c r="AA7" s="302"/>
      <c r="AB7" s="302"/>
      <c r="AC7" s="302"/>
      <c r="AD7" s="303"/>
    </row>
    <row r="8" spans="1:57" ht="15" x14ac:dyDescent="0.25">
      <c r="G8" s="98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7"/>
      <c r="S8" s="117"/>
      <c r="T8" s="117"/>
      <c r="U8" s="117"/>
      <c r="V8" s="117"/>
      <c r="W8" s="117"/>
      <c r="X8" s="117"/>
      <c r="Y8" s="117"/>
      <c r="Z8" s="118"/>
      <c r="AA8" s="118"/>
      <c r="AB8" s="118"/>
      <c r="AC8" s="118"/>
      <c r="AD8" s="118"/>
    </row>
    <row r="9" spans="1:57" x14ac:dyDescent="0.2">
      <c r="AV9" s="120"/>
    </row>
    <row r="10" spans="1:57" ht="13.5" thickBot="1" x14ac:dyDescent="0.25">
      <c r="AV10" s="120"/>
    </row>
    <row r="11" spans="1:57" ht="15.75" thickBot="1" x14ac:dyDescent="0.3">
      <c r="C11" s="121" t="s">
        <v>60</v>
      </c>
      <c r="G11" s="108"/>
      <c r="H11" s="108"/>
      <c r="I11" s="108"/>
      <c r="J11" s="108"/>
      <c r="M11" s="304" t="s">
        <v>61</v>
      </c>
      <c r="N11" s="305"/>
      <c r="O11" s="305"/>
      <c r="P11" s="305"/>
      <c r="Q11" s="306"/>
      <c r="AA11" s="241" t="s">
        <v>185</v>
      </c>
      <c r="AB11" s="119"/>
      <c r="AC11" s="120"/>
      <c r="AD11" s="307" t="s">
        <v>174</v>
      </c>
      <c r="AE11" s="308"/>
      <c r="AF11" s="120"/>
      <c r="AG11" s="122"/>
      <c r="AH11" s="123"/>
      <c r="AI11" s="124"/>
      <c r="AJ11" s="123"/>
      <c r="AK11" s="124"/>
      <c r="AL11" s="123"/>
      <c r="AM11" s="124"/>
      <c r="AN11" s="123"/>
      <c r="AO11" s="124"/>
      <c r="AP11" s="123"/>
      <c r="AQ11" s="124"/>
      <c r="AR11" s="123"/>
      <c r="AS11" s="124"/>
      <c r="AX11" s="304" t="s">
        <v>186</v>
      </c>
      <c r="AY11" s="305"/>
      <c r="AZ11" s="305"/>
      <c r="BA11" s="305"/>
      <c r="BB11" s="305"/>
      <c r="BC11" s="306"/>
    </row>
    <row r="12" spans="1:57" ht="15.75" thickBot="1" x14ac:dyDescent="0.3">
      <c r="C12" s="125"/>
      <c r="D12" s="287" t="s">
        <v>161</v>
      </c>
      <c r="E12" s="287"/>
      <c r="F12" s="287"/>
      <c r="G12" s="126" t="s">
        <v>157</v>
      </c>
      <c r="H12" s="126" t="s">
        <v>8</v>
      </c>
      <c r="I12" s="126" t="s">
        <v>68</v>
      </c>
      <c r="J12" s="106"/>
      <c r="K12" s="106" t="s">
        <v>117</v>
      </c>
      <c r="L12" s="106"/>
      <c r="M12" s="288" t="s">
        <v>167</v>
      </c>
      <c r="N12" s="289"/>
      <c r="O12" s="289"/>
      <c r="P12" s="106"/>
      <c r="Q12" s="288" t="s">
        <v>168</v>
      </c>
      <c r="R12" s="289"/>
      <c r="S12" s="289"/>
      <c r="T12" s="106"/>
      <c r="U12" s="288" t="s">
        <v>169</v>
      </c>
      <c r="V12" s="289"/>
      <c r="W12" s="289"/>
      <c r="X12" s="106"/>
      <c r="Z12" s="119" t="s">
        <v>62</v>
      </c>
      <c r="AA12" s="127"/>
      <c r="AB12" s="127"/>
      <c r="AL12" s="107"/>
      <c r="AW12" s="128"/>
    </row>
    <row r="13" spans="1:57" ht="15.75" thickBot="1" x14ac:dyDescent="0.3">
      <c r="B13" s="107"/>
      <c r="C13" s="129"/>
      <c r="D13" s="238" t="s">
        <v>63</v>
      </c>
      <c r="E13" s="244" t="str">
        <f>CONCATENATE(C14," - ",C17)</f>
        <v>T / 1 - T / 16</v>
      </c>
      <c r="F13" s="130" t="s">
        <v>64</v>
      </c>
      <c r="G13" s="110">
        <f>'PLANNING PS 16'!D17</f>
        <v>0.375</v>
      </c>
      <c r="H13" s="109"/>
      <c r="I13" s="109"/>
      <c r="J13" s="131"/>
      <c r="K13" s="132" t="str">
        <f>CONCATENATE("(",'SCORE QUALIF'!J8,"/",'SCORE QUALIF'!K8,")")</f>
        <v>(0/0)</v>
      </c>
      <c r="L13" s="133" t="s">
        <v>160</v>
      </c>
      <c r="M13" s="100"/>
      <c r="N13" s="103" t="s">
        <v>158</v>
      </c>
      <c r="O13" s="100"/>
      <c r="P13" s="105" t="s">
        <v>159</v>
      </c>
      <c r="Q13" s="100"/>
      <c r="R13" s="103" t="s">
        <v>158</v>
      </c>
      <c r="S13" s="100"/>
      <c r="T13" s="105" t="s">
        <v>159</v>
      </c>
      <c r="U13" s="100"/>
      <c r="V13" s="103" t="s">
        <v>158</v>
      </c>
      <c r="W13" s="100"/>
      <c r="X13" s="134"/>
      <c r="AA13" s="135"/>
      <c r="AB13" s="135"/>
      <c r="AC13" s="107"/>
      <c r="AD13" s="168"/>
      <c r="AE13" s="136" t="s">
        <v>117</v>
      </c>
      <c r="AF13" s="106"/>
      <c r="AG13" s="288" t="s">
        <v>167</v>
      </c>
      <c r="AH13" s="289"/>
      <c r="AI13" s="289"/>
      <c r="AJ13" s="106"/>
      <c r="AK13" s="288" t="s">
        <v>168</v>
      </c>
      <c r="AL13" s="289"/>
      <c r="AM13" s="289"/>
      <c r="AN13" s="106"/>
      <c r="AO13" s="288" t="s">
        <v>169</v>
      </c>
      <c r="AP13" s="289"/>
      <c r="AQ13" s="289"/>
      <c r="AU13" s="128"/>
      <c r="AX13" s="137" t="s">
        <v>215</v>
      </c>
      <c r="AY13" s="309" t="str">
        <f>AA14</f>
        <v/>
      </c>
      <c r="AZ13" s="310"/>
      <c r="BA13" s="310"/>
      <c r="BB13" s="310"/>
      <c r="BC13" s="310"/>
      <c r="BD13" s="310"/>
      <c r="BE13" s="310"/>
    </row>
    <row r="14" spans="1:57" ht="15" x14ac:dyDescent="0.25">
      <c r="B14" s="138" t="s">
        <v>65</v>
      </c>
      <c r="C14" s="139" t="str">
        <f>CONCATENATE('EMARG M Tableau QUALIF'!C9," / ",'EMARG M Tableau QUALIF'!G9)</f>
        <v>T / 1</v>
      </c>
      <c r="D14" s="238" t="s">
        <v>66</v>
      </c>
      <c r="E14" s="244" t="str">
        <f>CONCATENATE(C15," - ",C16)</f>
        <v>T / 8 - T / 9</v>
      </c>
      <c r="F14" s="130" t="s">
        <v>67</v>
      </c>
      <c r="G14" s="109"/>
      <c r="H14" s="109"/>
      <c r="I14" s="109"/>
      <c r="J14" s="131"/>
      <c r="K14" s="132" t="str">
        <f>CONCATENATE("(",'SCORE QUALIF'!J12,"/",'SCORE QUALIF'!K12,")")</f>
        <v>(0/0)</v>
      </c>
      <c r="L14" s="133" t="s">
        <v>160</v>
      </c>
      <c r="M14" s="100"/>
      <c r="N14" s="103" t="s">
        <v>158</v>
      </c>
      <c r="O14" s="100"/>
      <c r="P14" s="105" t="s">
        <v>159</v>
      </c>
      <c r="Q14" s="100"/>
      <c r="R14" s="103" t="s">
        <v>158</v>
      </c>
      <c r="S14" s="100"/>
      <c r="T14" s="105" t="s">
        <v>159</v>
      </c>
      <c r="U14" s="100"/>
      <c r="V14" s="103" t="s">
        <v>158</v>
      </c>
      <c r="W14" s="100"/>
      <c r="X14" s="134"/>
      <c r="Z14" s="140">
        <v>1</v>
      </c>
      <c r="AA14" s="141" t="str">
        <f>'SCORE QUALIF'!AH8</f>
        <v/>
      </c>
      <c r="AB14" s="142"/>
      <c r="AC14" s="107"/>
      <c r="AD14" s="143"/>
      <c r="AE14" s="213" t="str">
        <f>CONCATENATE("(",'SCORE QUALIF'!J32,"/",'SCORE QUALIF'!K32,")")</f>
        <v>(0/0)</v>
      </c>
      <c r="AF14" s="133"/>
      <c r="AG14" s="102"/>
      <c r="AH14" s="103" t="s">
        <v>158</v>
      </c>
      <c r="AI14" s="102"/>
      <c r="AJ14" s="105"/>
      <c r="AK14" s="102"/>
      <c r="AL14" s="103" t="s">
        <v>158</v>
      </c>
      <c r="AM14" s="102"/>
      <c r="AN14" s="105"/>
      <c r="AO14" s="102"/>
      <c r="AP14" s="103" t="s">
        <v>158</v>
      </c>
      <c r="AQ14" s="102"/>
      <c r="AU14" s="128"/>
      <c r="AX14" s="137" t="s">
        <v>215</v>
      </c>
      <c r="AY14" s="297" t="str">
        <f>AA21</f>
        <v/>
      </c>
      <c r="AZ14" s="298"/>
      <c r="BA14" s="298"/>
      <c r="BB14" s="298"/>
      <c r="BC14" s="298"/>
      <c r="BD14" s="298"/>
      <c r="BE14" s="298"/>
    </row>
    <row r="15" spans="1:57" ht="15.75" thickBot="1" x14ac:dyDescent="0.3">
      <c r="A15" s="108" t="s">
        <v>68</v>
      </c>
      <c r="B15" s="138" t="s">
        <v>69</v>
      </c>
      <c r="C15" s="139" t="str">
        <f>CONCATENATE('EMARG M Tableau QUALIF'!C16," / ",'EMARG M Tableau QUALIF'!G16)</f>
        <v>T / 8</v>
      </c>
      <c r="D15" s="238" t="s">
        <v>70</v>
      </c>
      <c r="E15" s="244" t="str">
        <f>CONCATENATE(C15," - ",C17)</f>
        <v>T / 8 - T / 16</v>
      </c>
      <c r="F15" s="130" t="s">
        <v>71</v>
      </c>
      <c r="G15" s="109"/>
      <c r="H15" s="109"/>
      <c r="I15" s="109"/>
      <c r="J15" s="131"/>
      <c r="K15" s="132" t="str">
        <f>CONCATENATE("(",'SCORE QUALIF'!J16,"/",'SCORE QUALIF'!K16,")")</f>
        <v>(0/0)</v>
      </c>
      <c r="L15" s="133" t="s">
        <v>160</v>
      </c>
      <c r="M15" s="100"/>
      <c r="N15" s="103" t="s">
        <v>158</v>
      </c>
      <c r="O15" s="100"/>
      <c r="P15" s="105" t="s">
        <v>159</v>
      </c>
      <c r="Q15" s="100"/>
      <c r="R15" s="103" t="s">
        <v>158</v>
      </c>
      <c r="S15" s="100"/>
      <c r="T15" s="105" t="s">
        <v>159</v>
      </c>
      <c r="U15" s="100"/>
      <c r="V15" s="103" t="s">
        <v>158</v>
      </c>
      <c r="W15" s="100"/>
      <c r="X15" s="134"/>
      <c r="Z15" s="144">
        <v>2</v>
      </c>
      <c r="AA15" s="141" t="str">
        <f>'SCORE QUALIF'!AH9</f>
        <v/>
      </c>
      <c r="AB15" s="142"/>
      <c r="AC15" s="135" t="s">
        <v>180</v>
      </c>
      <c r="AD15" s="143"/>
      <c r="AG15" s="294" t="s">
        <v>170</v>
      </c>
      <c r="AH15" s="295"/>
      <c r="AI15" s="296"/>
      <c r="AJ15" s="106"/>
      <c r="AK15" s="294" t="s">
        <v>171</v>
      </c>
      <c r="AL15" s="295"/>
      <c r="AM15" s="296"/>
      <c r="AN15" s="106"/>
      <c r="AO15" s="294" t="s">
        <v>172</v>
      </c>
      <c r="AP15" s="295"/>
      <c r="AQ15" s="296"/>
      <c r="AU15" s="128"/>
      <c r="AX15" s="137" t="s">
        <v>215</v>
      </c>
      <c r="AY15" s="297" t="str">
        <f>AA28</f>
        <v/>
      </c>
      <c r="AZ15" s="298"/>
      <c r="BA15" s="298"/>
      <c r="BB15" s="298"/>
      <c r="BC15" s="298"/>
      <c r="BD15" s="298"/>
      <c r="BE15" s="298"/>
    </row>
    <row r="16" spans="1:57" ht="15.75" thickBot="1" x14ac:dyDescent="0.3">
      <c r="B16" s="138" t="s">
        <v>72</v>
      </c>
      <c r="C16" s="139" t="str">
        <f>CONCATENATE('EMARG M Tableau QUALIF'!C17," / ",'EMARG M Tableau QUALIF'!G17)</f>
        <v>T / 9</v>
      </c>
      <c r="D16" s="238" t="s">
        <v>73</v>
      </c>
      <c r="E16" s="244" t="str">
        <f>CONCATENATE(C14," - ",C16)</f>
        <v>T / 1 - T / 9</v>
      </c>
      <c r="F16" s="130" t="s">
        <v>74</v>
      </c>
      <c r="G16" s="109"/>
      <c r="H16" s="109"/>
      <c r="I16" s="109"/>
      <c r="J16" s="131"/>
      <c r="K16" s="132" t="str">
        <f>CONCATENATE("(",'SCORE QUALIF'!J20,"/",'SCORE QUALIF'!K20,")")</f>
        <v>(0/0)</v>
      </c>
      <c r="L16" s="133" t="s">
        <v>160</v>
      </c>
      <c r="M16" s="100"/>
      <c r="N16" s="103" t="s">
        <v>158</v>
      </c>
      <c r="O16" s="100"/>
      <c r="P16" s="105" t="s">
        <v>159</v>
      </c>
      <c r="Q16" s="100"/>
      <c r="R16" s="103" t="s">
        <v>158</v>
      </c>
      <c r="S16" s="100"/>
      <c r="T16" s="105" t="s">
        <v>159</v>
      </c>
      <c r="U16" s="100"/>
      <c r="V16" s="103" t="s">
        <v>158</v>
      </c>
      <c r="W16" s="100"/>
      <c r="X16" s="134"/>
      <c r="Z16" s="144">
        <v>3</v>
      </c>
      <c r="AA16" s="141" t="str">
        <f>'SCORE QUALIF'!AH10</f>
        <v/>
      </c>
      <c r="AB16" s="142"/>
      <c r="AC16" s="135"/>
      <c r="AD16" s="168"/>
      <c r="AG16" s="311"/>
      <c r="AH16" s="312"/>
      <c r="AI16" s="313"/>
      <c r="AJ16" s="106"/>
      <c r="AK16" s="311"/>
      <c r="AL16" s="312"/>
      <c r="AM16" s="313"/>
      <c r="AN16" s="106"/>
      <c r="AO16" s="311"/>
      <c r="AP16" s="312"/>
      <c r="AQ16" s="313"/>
      <c r="AU16" s="128"/>
      <c r="AX16" s="137" t="s">
        <v>215</v>
      </c>
      <c r="AY16" s="297" t="str">
        <f>AA35</f>
        <v/>
      </c>
      <c r="AZ16" s="298"/>
      <c r="BA16" s="298"/>
      <c r="BB16" s="298"/>
      <c r="BC16" s="298"/>
      <c r="BD16" s="298"/>
      <c r="BE16" s="298"/>
    </row>
    <row r="17" spans="1:57" ht="15" x14ac:dyDescent="0.25">
      <c r="B17" s="138" t="s">
        <v>76</v>
      </c>
      <c r="C17" s="139" t="str">
        <f>CONCATENATE('EMARG M Tableau QUALIF'!C24," / ",'EMARG M Tableau QUALIF'!G24)</f>
        <v>T / 16</v>
      </c>
      <c r="D17" s="238" t="s">
        <v>77</v>
      </c>
      <c r="E17" s="244" t="str">
        <f>CONCATENATE(C16," - ",C17)</f>
        <v>T / 9 - T / 16</v>
      </c>
      <c r="F17" s="130" t="s">
        <v>78</v>
      </c>
      <c r="G17" s="109"/>
      <c r="H17" s="109"/>
      <c r="I17" s="109"/>
      <c r="J17" s="131"/>
      <c r="K17" s="132" t="str">
        <f>CONCATENATE("(",'SCORE QUALIF'!J24,"/",'SCORE QUALIF'!K24,")")</f>
        <v>(0/0)</v>
      </c>
      <c r="L17" s="133" t="s">
        <v>160</v>
      </c>
      <c r="M17" s="100"/>
      <c r="N17" s="103" t="s">
        <v>158</v>
      </c>
      <c r="O17" s="100"/>
      <c r="P17" s="105" t="s">
        <v>159</v>
      </c>
      <c r="Q17" s="100"/>
      <c r="R17" s="103" t="s">
        <v>158</v>
      </c>
      <c r="S17" s="100"/>
      <c r="T17" s="105" t="s">
        <v>159</v>
      </c>
      <c r="U17" s="100"/>
      <c r="V17" s="103" t="s">
        <v>158</v>
      </c>
      <c r="W17" s="100"/>
      <c r="X17" s="134"/>
      <c r="Z17" s="140">
        <v>4</v>
      </c>
      <c r="AA17" s="141" t="str">
        <f>'SCORE QUALIF'!AH11</f>
        <v/>
      </c>
      <c r="AB17" s="142"/>
      <c r="AC17" s="119"/>
      <c r="AJ17" s="107"/>
      <c r="AU17" s="128"/>
      <c r="AX17" s="137" t="s">
        <v>215</v>
      </c>
      <c r="AY17" s="297" t="str">
        <f>'SCORE QUALIF'!R32</f>
        <v/>
      </c>
      <c r="AZ17" s="298"/>
      <c r="BA17" s="298"/>
      <c r="BB17" s="298"/>
      <c r="BC17" s="298"/>
      <c r="BD17" s="298"/>
      <c r="BE17" s="298"/>
    </row>
    <row r="18" spans="1:57" ht="15.75" thickBot="1" x14ac:dyDescent="0.3">
      <c r="B18" s="107"/>
      <c r="C18" s="145"/>
      <c r="D18" s="238" t="s">
        <v>79</v>
      </c>
      <c r="E18" s="244" t="str">
        <f>CONCATENATE(C14," - ",C15)</f>
        <v>T / 1 - T / 8</v>
      </c>
      <c r="F18" s="130" t="s">
        <v>80</v>
      </c>
      <c r="G18" s="109"/>
      <c r="H18" s="109"/>
      <c r="I18" s="109"/>
      <c r="J18" s="131"/>
      <c r="K18" s="132" t="str">
        <f>CONCATENATE("(",'SCORE QUALIF'!J28,"/",'SCORE QUALIF'!K28,")")</f>
        <v>(0/0)</v>
      </c>
      <c r="L18" s="133" t="s">
        <v>160</v>
      </c>
      <c r="M18" s="100"/>
      <c r="N18" s="103" t="s">
        <v>158</v>
      </c>
      <c r="O18" s="100"/>
      <c r="P18" s="105" t="s">
        <v>159</v>
      </c>
      <c r="Q18" s="100"/>
      <c r="R18" s="103" t="s">
        <v>158</v>
      </c>
      <c r="S18" s="100"/>
      <c r="T18" s="105" t="s">
        <v>159</v>
      </c>
      <c r="U18" s="100"/>
      <c r="V18" s="103" t="s">
        <v>158</v>
      </c>
      <c r="W18" s="100"/>
      <c r="X18" s="134"/>
      <c r="Z18" s="146"/>
      <c r="AA18" s="142"/>
      <c r="AB18" s="142"/>
      <c r="AC18" s="119"/>
      <c r="AJ18" s="107"/>
      <c r="AU18" s="128"/>
      <c r="AX18" s="137" t="s">
        <v>215</v>
      </c>
      <c r="AY18" s="297" t="str">
        <f>'SCORE QUALIF'!R33</f>
        <v/>
      </c>
      <c r="AZ18" s="298"/>
      <c r="BA18" s="298"/>
      <c r="BB18" s="298"/>
      <c r="BC18" s="298"/>
      <c r="BD18" s="298"/>
      <c r="BE18" s="298"/>
    </row>
    <row r="19" spans="1:57" ht="15.75" thickBot="1" x14ac:dyDescent="0.3">
      <c r="B19" s="107"/>
      <c r="C19" s="147"/>
      <c r="E19" s="246"/>
      <c r="F19" s="134"/>
      <c r="G19" s="131"/>
      <c r="H19" s="131"/>
      <c r="I19" s="131"/>
      <c r="J19" s="131"/>
      <c r="K19" s="132"/>
      <c r="L19" s="133"/>
      <c r="M19" s="101"/>
      <c r="N19" s="133"/>
      <c r="O19" s="101"/>
      <c r="P19" s="133"/>
      <c r="Q19" s="101"/>
      <c r="R19" s="133"/>
      <c r="S19" s="101"/>
      <c r="T19" s="133"/>
      <c r="U19" s="101"/>
      <c r="V19" s="133"/>
      <c r="W19" s="101"/>
      <c r="X19" s="134"/>
      <c r="Z19" s="146"/>
      <c r="AA19" s="142"/>
      <c r="AB19" s="142"/>
      <c r="AC19" s="119"/>
      <c r="AD19" s="168"/>
      <c r="AE19" s="136" t="s">
        <v>117</v>
      </c>
      <c r="AF19" s="106"/>
      <c r="AG19" s="288" t="s">
        <v>167</v>
      </c>
      <c r="AH19" s="289"/>
      <c r="AI19" s="289"/>
      <c r="AJ19" s="106"/>
      <c r="AK19" s="288" t="s">
        <v>168</v>
      </c>
      <c r="AL19" s="289"/>
      <c r="AM19" s="289"/>
      <c r="AN19" s="106"/>
      <c r="AO19" s="288" t="s">
        <v>169</v>
      </c>
      <c r="AP19" s="289"/>
      <c r="AQ19" s="289"/>
      <c r="AU19" s="128"/>
      <c r="AX19" s="137" t="s">
        <v>193</v>
      </c>
      <c r="AY19" s="297" t="str">
        <f>'SCORE QUALIF'!S32</f>
        <v/>
      </c>
      <c r="AZ19" s="298"/>
      <c r="BA19" s="298"/>
      <c r="BB19" s="298"/>
      <c r="BC19" s="298"/>
      <c r="BD19" s="298"/>
      <c r="BE19" s="298"/>
    </row>
    <row r="20" spans="1:57" ht="15" x14ac:dyDescent="0.25">
      <c r="B20" s="107"/>
      <c r="C20" s="148"/>
      <c r="D20" s="239" t="s">
        <v>63</v>
      </c>
      <c r="E20" s="244" t="str">
        <f>CONCATENATE(C21," - ",C24)</f>
        <v>T / 2 - T / 15</v>
      </c>
      <c r="F20" s="130" t="s">
        <v>81</v>
      </c>
      <c r="G20" s="109"/>
      <c r="H20" s="109"/>
      <c r="I20" s="109"/>
      <c r="J20" s="131"/>
      <c r="K20" s="132" t="str">
        <f>CONCATENATE("(",'SCORE QUALIF'!J9,"/",'SCORE QUALIF'!K9,")")</f>
        <v>(0/0)</v>
      </c>
      <c r="L20" s="133" t="s">
        <v>160</v>
      </c>
      <c r="M20" s="100"/>
      <c r="N20" s="103" t="s">
        <v>158</v>
      </c>
      <c r="O20" s="100"/>
      <c r="P20" s="105" t="s">
        <v>159</v>
      </c>
      <c r="Q20" s="100"/>
      <c r="R20" s="103" t="s">
        <v>158</v>
      </c>
      <c r="S20" s="100"/>
      <c r="T20" s="105" t="s">
        <v>159</v>
      </c>
      <c r="U20" s="100"/>
      <c r="V20" s="103" t="s">
        <v>158</v>
      </c>
      <c r="W20" s="100"/>
      <c r="X20" s="134"/>
      <c r="Z20" s="146"/>
      <c r="AA20" s="142"/>
      <c r="AB20" s="142"/>
      <c r="AC20" s="119"/>
      <c r="AD20" s="143"/>
      <c r="AE20" s="213" t="str">
        <f>CONCATENATE("(",'SCORE QUALIF'!J33,"/",'SCORE QUALIF'!K33,")")</f>
        <v>(0/0)</v>
      </c>
      <c r="AF20" s="133"/>
      <c r="AG20" s="102"/>
      <c r="AH20" s="103" t="s">
        <v>158</v>
      </c>
      <c r="AI20" s="102"/>
      <c r="AJ20" s="105"/>
      <c r="AK20" s="102"/>
      <c r="AL20" s="103" t="s">
        <v>158</v>
      </c>
      <c r="AM20" s="102"/>
      <c r="AN20" s="105"/>
      <c r="AO20" s="102"/>
      <c r="AP20" s="103" t="s">
        <v>158</v>
      </c>
      <c r="AQ20" s="102"/>
      <c r="AU20" s="128"/>
      <c r="AX20" s="137" t="s">
        <v>194</v>
      </c>
      <c r="AY20" s="297" t="str">
        <f>'SCORE QUALIF'!S33</f>
        <v/>
      </c>
      <c r="AZ20" s="298"/>
      <c r="BA20" s="298"/>
      <c r="BB20" s="298"/>
      <c r="BC20" s="298"/>
      <c r="BD20" s="298"/>
      <c r="BE20" s="298"/>
    </row>
    <row r="21" spans="1:57" ht="15.75" thickBot="1" x14ac:dyDescent="0.3">
      <c r="B21" s="138" t="s">
        <v>83</v>
      </c>
      <c r="C21" s="139" t="str">
        <f>CONCATENATE('EMARG M Tableau QUALIF'!C10," / ",'EMARG M Tableau QUALIF'!G10)</f>
        <v>T / 2</v>
      </c>
      <c r="D21" s="239" t="s">
        <v>66</v>
      </c>
      <c r="E21" s="244" t="str">
        <f>CONCATENATE(C22," - ",C23)</f>
        <v>T / 7 - T / 10</v>
      </c>
      <c r="F21" s="130" t="s">
        <v>84</v>
      </c>
      <c r="G21" s="109"/>
      <c r="H21" s="109"/>
      <c r="I21" s="109"/>
      <c r="J21" s="131"/>
      <c r="K21" s="132" t="str">
        <f>CONCATENATE("(",'SCORE QUALIF'!J13,"/",'SCORE QUALIF'!K13,")")</f>
        <v>(0/0)</v>
      </c>
      <c r="L21" s="133" t="s">
        <v>160</v>
      </c>
      <c r="M21" s="100"/>
      <c r="N21" s="103" t="s">
        <v>158</v>
      </c>
      <c r="O21" s="100"/>
      <c r="P21" s="105" t="s">
        <v>159</v>
      </c>
      <c r="Q21" s="100"/>
      <c r="R21" s="103" t="s">
        <v>158</v>
      </c>
      <c r="S21" s="100"/>
      <c r="T21" s="105" t="s">
        <v>159</v>
      </c>
      <c r="U21" s="100"/>
      <c r="V21" s="103" t="s">
        <v>158</v>
      </c>
      <c r="W21" s="100"/>
      <c r="X21" s="134"/>
      <c r="Z21" s="140">
        <v>1</v>
      </c>
      <c r="AA21" s="141" t="str">
        <f>'SCORE QUALIF'!AH13</f>
        <v/>
      </c>
      <c r="AB21" s="142"/>
      <c r="AC21" s="119" t="s">
        <v>181</v>
      </c>
      <c r="AD21" s="143"/>
      <c r="AG21" s="294" t="s">
        <v>170</v>
      </c>
      <c r="AH21" s="295"/>
      <c r="AI21" s="296"/>
      <c r="AJ21" s="106"/>
      <c r="AK21" s="294" t="s">
        <v>171</v>
      </c>
      <c r="AL21" s="295"/>
      <c r="AM21" s="296"/>
      <c r="AN21" s="106"/>
      <c r="AO21" s="294" t="s">
        <v>172</v>
      </c>
      <c r="AP21" s="295"/>
      <c r="AQ21" s="296"/>
      <c r="AU21" s="128"/>
      <c r="AX21" s="137" t="s">
        <v>195</v>
      </c>
      <c r="AY21" s="297" t="str">
        <f>AA16</f>
        <v/>
      </c>
      <c r="AZ21" s="298"/>
      <c r="BA21" s="298"/>
      <c r="BB21" s="298"/>
      <c r="BC21" s="298"/>
      <c r="BD21" s="298"/>
      <c r="BE21" s="298"/>
    </row>
    <row r="22" spans="1:57" ht="15.75" thickBot="1" x14ac:dyDescent="0.3">
      <c r="A22" s="108" t="s">
        <v>85</v>
      </c>
      <c r="B22" s="138" t="s">
        <v>86</v>
      </c>
      <c r="C22" s="139" t="str">
        <f>CONCATENATE('EMARG M Tableau QUALIF'!C15," / ",'EMARG M Tableau QUALIF'!G15)</f>
        <v>T / 7</v>
      </c>
      <c r="D22" s="239" t="s">
        <v>70</v>
      </c>
      <c r="E22" s="244" t="str">
        <f>CONCATENATE(C22," - ",C24)</f>
        <v>T / 7 - T / 15</v>
      </c>
      <c r="F22" s="130" t="s">
        <v>87</v>
      </c>
      <c r="G22" s="109"/>
      <c r="H22" s="109"/>
      <c r="I22" s="109"/>
      <c r="J22" s="131"/>
      <c r="K22" s="132" t="str">
        <f>CONCATENATE("(",'SCORE QUALIF'!J17,"/",'SCORE QUALIF'!K17,")")</f>
        <v>(0/0)</v>
      </c>
      <c r="L22" s="133" t="s">
        <v>160</v>
      </c>
      <c r="M22" s="100"/>
      <c r="N22" s="103" t="s">
        <v>158</v>
      </c>
      <c r="O22" s="100"/>
      <c r="P22" s="105" t="s">
        <v>159</v>
      </c>
      <c r="Q22" s="100"/>
      <c r="R22" s="103" t="s">
        <v>158</v>
      </c>
      <c r="S22" s="100"/>
      <c r="T22" s="105" t="s">
        <v>159</v>
      </c>
      <c r="U22" s="100"/>
      <c r="V22" s="103" t="s">
        <v>158</v>
      </c>
      <c r="W22" s="100"/>
      <c r="X22" s="134"/>
      <c r="Z22" s="144">
        <v>2</v>
      </c>
      <c r="AA22" s="141" t="str">
        <f>'SCORE QUALIF'!AH14</f>
        <v/>
      </c>
      <c r="AB22" s="142"/>
      <c r="AC22" s="119"/>
      <c r="AD22" s="168"/>
      <c r="AG22" s="314"/>
      <c r="AH22" s="315"/>
      <c r="AI22" s="316"/>
      <c r="AJ22" s="106"/>
      <c r="AK22" s="314"/>
      <c r="AL22" s="315"/>
      <c r="AM22" s="316"/>
      <c r="AN22" s="106"/>
      <c r="AO22" s="314"/>
      <c r="AP22" s="315"/>
      <c r="AQ22" s="316"/>
      <c r="AU22" s="128"/>
      <c r="AX22" s="137" t="s">
        <v>196</v>
      </c>
      <c r="AY22" s="297" t="str">
        <f>AA23</f>
        <v/>
      </c>
      <c r="AZ22" s="298"/>
      <c r="BA22" s="298"/>
      <c r="BB22" s="298"/>
      <c r="BC22" s="298"/>
      <c r="BD22" s="298"/>
      <c r="BE22" s="298"/>
    </row>
    <row r="23" spans="1:57" ht="15" x14ac:dyDescent="0.25">
      <c r="B23" s="138" t="s">
        <v>88</v>
      </c>
      <c r="C23" s="139" t="str">
        <f>CONCATENATE('EMARG M Tableau QUALIF'!C18," / ",'EMARG M Tableau QUALIF'!G18)</f>
        <v>T / 10</v>
      </c>
      <c r="D23" s="239" t="s">
        <v>73</v>
      </c>
      <c r="E23" s="244" t="str">
        <f>CONCATENATE(C21," - ",C23)</f>
        <v>T / 2 - T / 10</v>
      </c>
      <c r="F23" s="130" t="s">
        <v>89</v>
      </c>
      <c r="G23" s="109"/>
      <c r="H23" s="109"/>
      <c r="I23" s="109"/>
      <c r="J23" s="131"/>
      <c r="K23" s="132" t="str">
        <f>CONCATENATE("(",'SCORE QUALIF'!J21,"/",'SCORE QUALIF'!K21,")")</f>
        <v>(0/0)</v>
      </c>
      <c r="L23" s="133" t="s">
        <v>160</v>
      </c>
      <c r="M23" s="100"/>
      <c r="N23" s="103" t="s">
        <v>158</v>
      </c>
      <c r="O23" s="100"/>
      <c r="P23" s="105" t="s">
        <v>159</v>
      </c>
      <c r="Q23" s="100"/>
      <c r="R23" s="103" t="s">
        <v>158</v>
      </c>
      <c r="S23" s="100"/>
      <c r="T23" s="105" t="s">
        <v>159</v>
      </c>
      <c r="U23" s="100"/>
      <c r="V23" s="103" t="s">
        <v>158</v>
      </c>
      <c r="W23" s="100"/>
      <c r="X23" s="134"/>
      <c r="Z23" s="144">
        <v>3</v>
      </c>
      <c r="AA23" s="141" t="str">
        <f>'SCORE QUALIF'!AH15</f>
        <v/>
      </c>
      <c r="AB23" s="142"/>
      <c r="AC23" s="119"/>
      <c r="AJ23" s="107"/>
      <c r="AU23" s="128"/>
      <c r="AX23" s="137" t="s">
        <v>197</v>
      </c>
      <c r="AY23" s="297" t="str">
        <f>AA30</f>
        <v/>
      </c>
      <c r="AZ23" s="298"/>
      <c r="BA23" s="298"/>
      <c r="BB23" s="298"/>
      <c r="BC23" s="298"/>
      <c r="BD23" s="298"/>
      <c r="BE23" s="298"/>
    </row>
    <row r="24" spans="1:57" ht="15" x14ac:dyDescent="0.25">
      <c r="B24" s="138" t="s">
        <v>90</v>
      </c>
      <c r="C24" s="139" t="str">
        <f>CONCATENATE('EMARG M Tableau QUALIF'!C23," / ",'EMARG M Tableau QUALIF'!G23)</f>
        <v>T / 15</v>
      </c>
      <c r="D24" s="239" t="s">
        <v>77</v>
      </c>
      <c r="E24" s="244" t="str">
        <f>CONCATENATE(C23," - ",C24)</f>
        <v>T / 10 - T / 15</v>
      </c>
      <c r="F24" s="130" t="s">
        <v>91</v>
      </c>
      <c r="G24" s="109"/>
      <c r="H24" s="109"/>
      <c r="I24" s="109"/>
      <c r="J24" s="131"/>
      <c r="K24" s="132" t="str">
        <f>CONCATENATE("(",'SCORE QUALIF'!J25,"/",'SCORE QUALIF'!K25,")")</f>
        <v>(0/0)</v>
      </c>
      <c r="L24" s="133" t="s">
        <v>160</v>
      </c>
      <c r="M24" s="100"/>
      <c r="N24" s="103" t="s">
        <v>158</v>
      </c>
      <c r="O24" s="100"/>
      <c r="P24" s="105" t="s">
        <v>159</v>
      </c>
      <c r="Q24" s="100"/>
      <c r="R24" s="103" t="s">
        <v>158</v>
      </c>
      <c r="S24" s="100"/>
      <c r="T24" s="105" t="s">
        <v>159</v>
      </c>
      <c r="U24" s="100"/>
      <c r="V24" s="103" t="s">
        <v>158</v>
      </c>
      <c r="W24" s="100"/>
      <c r="X24" s="134"/>
      <c r="Z24" s="140">
        <v>4</v>
      </c>
      <c r="AA24" s="141" t="str">
        <f>'SCORE QUALIF'!AH16</f>
        <v/>
      </c>
      <c r="AB24" s="142"/>
      <c r="AU24" s="128"/>
      <c r="AX24" s="137" t="s">
        <v>198</v>
      </c>
      <c r="AY24" s="297" t="str">
        <f>AA37</f>
        <v/>
      </c>
      <c r="AZ24" s="298"/>
      <c r="BA24" s="298"/>
      <c r="BB24" s="298"/>
      <c r="BC24" s="298"/>
      <c r="BD24" s="298"/>
      <c r="BE24" s="298"/>
    </row>
    <row r="25" spans="1:57" ht="15.75" thickBot="1" x14ac:dyDescent="0.3">
      <c r="B25" s="107"/>
      <c r="C25" s="145"/>
      <c r="D25" s="239" t="s">
        <v>79</v>
      </c>
      <c r="E25" s="244" t="str">
        <f>CONCATENATE(C21," - ",C24)</f>
        <v>T / 2 - T / 15</v>
      </c>
      <c r="F25" s="130" t="s">
        <v>93</v>
      </c>
      <c r="G25" s="109"/>
      <c r="H25" s="109"/>
      <c r="I25" s="109"/>
      <c r="J25" s="131"/>
      <c r="K25" s="132" t="str">
        <f>CONCATENATE("(",'SCORE QUALIF'!J29,"/",'SCORE QUALIF'!K29,")")</f>
        <v>(0/0)</v>
      </c>
      <c r="L25" s="133" t="s">
        <v>160</v>
      </c>
      <c r="M25" s="100"/>
      <c r="N25" s="103" t="s">
        <v>158</v>
      </c>
      <c r="O25" s="100"/>
      <c r="P25" s="105" t="s">
        <v>159</v>
      </c>
      <c r="Q25" s="100"/>
      <c r="R25" s="103" t="s">
        <v>158</v>
      </c>
      <c r="S25" s="100"/>
      <c r="T25" s="105" t="s">
        <v>159</v>
      </c>
      <c r="U25" s="100"/>
      <c r="V25" s="103" t="s">
        <v>158</v>
      </c>
      <c r="W25" s="100"/>
      <c r="X25" s="134"/>
      <c r="Z25" s="146"/>
      <c r="AA25" s="142"/>
      <c r="AB25" s="142"/>
      <c r="AU25" s="128"/>
      <c r="AX25" s="137" t="s">
        <v>199</v>
      </c>
      <c r="AY25" s="297" t="str">
        <f>AA17</f>
        <v/>
      </c>
      <c r="AZ25" s="298"/>
      <c r="BA25" s="298"/>
      <c r="BB25" s="298"/>
      <c r="BC25" s="298"/>
      <c r="BD25" s="298"/>
      <c r="BE25" s="298"/>
    </row>
    <row r="26" spans="1:57" ht="15.75" thickBot="1" x14ac:dyDescent="0.3">
      <c r="B26" s="107"/>
      <c r="C26" s="147"/>
      <c r="E26" s="246"/>
      <c r="F26" s="134"/>
      <c r="G26" s="131"/>
      <c r="H26" s="131"/>
      <c r="I26" s="131"/>
      <c r="J26" s="131"/>
      <c r="K26" s="132"/>
      <c r="L26" s="133"/>
      <c r="M26" s="101"/>
      <c r="N26" s="133"/>
      <c r="O26" s="101"/>
      <c r="P26" s="133"/>
      <c r="Q26" s="101"/>
      <c r="R26" s="133"/>
      <c r="S26" s="101"/>
      <c r="T26" s="133"/>
      <c r="U26" s="101"/>
      <c r="V26" s="133"/>
      <c r="W26" s="101"/>
      <c r="X26" s="134"/>
      <c r="Z26" s="146"/>
      <c r="AA26" s="142"/>
      <c r="AB26" s="142"/>
      <c r="AU26" s="128"/>
      <c r="AX26" s="137" t="s">
        <v>200</v>
      </c>
      <c r="AY26" s="297" t="str">
        <f>AA24</f>
        <v/>
      </c>
      <c r="AZ26" s="298"/>
      <c r="BA26" s="298"/>
      <c r="BB26" s="298"/>
      <c r="BC26" s="298"/>
      <c r="BD26" s="298"/>
      <c r="BE26" s="298"/>
    </row>
    <row r="27" spans="1:57" ht="15" x14ac:dyDescent="0.25">
      <c r="B27" s="107"/>
      <c r="C27" s="148"/>
      <c r="D27" s="239" t="s">
        <v>63</v>
      </c>
      <c r="E27" s="244" t="str">
        <f>CONCATENATE(C28," - ",C31)</f>
        <v>T / 3 - T / 14</v>
      </c>
      <c r="F27" s="130" t="s">
        <v>94</v>
      </c>
      <c r="G27" s="110">
        <f>'PLANNING PS 16'!D17</f>
        <v>0.375</v>
      </c>
      <c r="H27" s="109"/>
      <c r="I27" s="109"/>
      <c r="J27" s="131"/>
      <c r="K27" s="132" t="str">
        <f>CONCATENATE("(",'SCORE QUALIF'!J10,"/",'SCORE QUALIF'!K10,")")</f>
        <v>(0/0)</v>
      </c>
      <c r="L27" s="133" t="s">
        <v>160</v>
      </c>
      <c r="M27" s="100"/>
      <c r="N27" s="103" t="s">
        <v>158</v>
      </c>
      <c r="O27" s="100"/>
      <c r="P27" s="105" t="s">
        <v>159</v>
      </c>
      <c r="Q27" s="100"/>
      <c r="R27" s="103" t="s">
        <v>158</v>
      </c>
      <c r="S27" s="100"/>
      <c r="T27" s="105" t="s">
        <v>159</v>
      </c>
      <c r="U27" s="100"/>
      <c r="V27" s="103" t="s">
        <v>158</v>
      </c>
      <c r="W27" s="100"/>
      <c r="X27" s="134"/>
      <c r="Z27" s="146"/>
      <c r="AA27" s="142"/>
      <c r="AB27" s="142"/>
      <c r="AU27" s="128"/>
      <c r="AX27" s="137" t="s">
        <v>201</v>
      </c>
      <c r="AY27" s="297" t="str">
        <f>AA31</f>
        <v/>
      </c>
      <c r="AZ27" s="298"/>
      <c r="BA27" s="298"/>
      <c r="BB27" s="298"/>
      <c r="BC27" s="298"/>
      <c r="BD27" s="298"/>
      <c r="BE27" s="298"/>
    </row>
    <row r="28" spans="1:57" ht="15" x14ac:dyDescent="0.25">
      <c r="B28" s="138" t="s">
        <v>95</v>
      </c>
      <c r="C28" s="139" t="str">
        <f>CONCATENATE('EMARG M Tableau QUALIF'!C11," / ",'EMARG M Tableau QUALIF'!G11)</f>
        <v>T / 3</v>
      </c>
      <c r="D28" s="239" t="s">
        <v>66</v>
      </c>
      <c r="E28" s="244" t="str">
        <f>CONCATENATE(C29," - ",C30)</f>
        <v>T / 6 - T / 11</v>
      </c>
      <c r="F28" s="130" t="s">
        <v>96</v>
      </c>
      <c r="G28" s="109"/>
      <c r="H28" s="109"/>
      <c r="I28" s="109"/>
      <c r="J28" s="131"/>
      <c r="K28" s="132" t="str">
        <f>CONCATENATE("(",'SCORE QUALIF'!J14,"/",'SCORE QUALIF'!K14,")")</f>
        <v>(0/0)</v>
      </c>
      <c r="L28" s="133" t="s">
        <v>160</v>
      </c>
      <c r="M28" s="100"/>
      <c r="N28" s="103" t="s">
        <v>158</v>
      </c>
      <c r="O28" s="100"/>
      <c r="P28" s="105" t="s">
        <v>159</v>
      </c>
      <c r="Q28" s="100"/>
      <c r="R28" s="103" t="s">
        <v>158</v>
      </c>
      <c r="S28" s="100"/>
      <c r="T28" s="105" t="s">
        <v>159</v>
      </c>
      <c r="U28" s="100"/>
      <c r="V28" s="103" t="s">
        <v>158</v>
      </c>
      <c r="W28" s="100"/>
      <c r="X28" s="134"/>
      <c r="Z28" s="140">
        <v>1</v>
      </c>
      <c r="AA28" s="141" t="str">
        <f>'SCORE QUALIF'!AH18</f>
        <v/>
      </c>
      <c r="AB28" s="142"/>
      <c r="AU28" s="128"/>
      <c r="AX28" s="137" t="s">
        <v>202</v>
      </c>
      <c r="AY28" s="297" t="str">
        <f>AA38</f>
        <v/>
      </c>
      <c r="AZ28" s="298"/>
      <c r="BA28" s="298"/>
      <c r="BB28" s="298"/>
      <c r="BC28" s="298"/>
      <c r="BD28" s="298"/>
      <c r="BE28" s="298"/>
    </row>
    <row r="29" spans="1:57" ht="15" x14ac:dyDescent="0.25">
      <c r="A29" s="108" t="s">
        <v>98</v>
      </c>
      <c r="B29" s="138" t="s">
        <v>99</v>
      </c>
      <c r="C29" s="139" t="str">
        <f>CONCATENATE('EMARG M Tableau QUALIF'!C14," / ",'EMARG M Tableau QUALIF'!G14)</f>
        <v>T / 6</v>
      </c>
      <c r="D29" s="239" t="s">
        <v>70</v>
      </c>
      <c r="E29" s="244" t="str">
        <f>CONCATENATE(C29," - ",C31)</f>
        <v>T / 6 - T / 14</v>
      </c>
      <c r="F29" s="130" t="s">
        <v>100</v>
      </c>
      <c r="G29" s="109"/>
      <c r="H29" s="109"/>
      <c r="I29" s="109"/>
      <c r="J29" s="131"/>
      <c r="K29" s="132" t="str">
        <f>CONCATENATE("(",'SCORE QUALIF'!J18,"/",'SCORE QUALIF'!K18,")")</f>
        <v>(0/0)</v>
      </c>
      <c r="L29" s="133" t="s">
        <v>160</v>
      </c>
      <c r="M29" s="100"/>
      <c r="N29" s="103" t="s">
        <v>158</v>
      </c>
      <c r="O29" s="100"/>
      <c r="P29" s="105" t="s">
        <v>159</v>
      </c>
      <c r="Q29" s="100"/>
      <c r="R29" s="103" t="s">
        <v>158</v>
      </c>
      <c r="S29" s="100"/>
      <c r="T29" s="105" t="s">
        <v>159</v>
      </c>
      <c r="U29" s="100"/>
      <c r="V29" s="103" t="s">
        <v>158</v>
      </c>
      <c r="W29" s="100"/>
      <c r="X29" s="134"/>
      <c r="Z29" s="144">
        <v>2</v>
      </c>
      <c r="AA29" s="141" t="str">
        <f>'SCORE QUALIF'!AH19</f>
        <v/>
      </c>
      <c r="AB29" s="142"/>
      <c r="AU29" s="128"/>
    </row>
    <row r="30" spans="1:57" ht="15" x14ac:dyDescent="0.25">
      <c r="B30" s="138" t="s">
        <v>101</v>
      </c>
      <c r="C30" s="139" t="str">
        <f>CONCATENATE('EMARG M Tableau QUALIF'!C19," / ",'EMARG M Tableau QUALIF'!G19)</f>
        <v>T / 11</v>
      </c>
      <c r="D30" s="239" t="s">
        <v>73</v>
      </c>
      <c r="E30" s="244" t="str">
        <f>CONCATENATE(C28," - ",C30)</f>
        <v>T / 3 - T / 11</v>
      </c>
      <c r="F30" s="130" t="s">
        <v>102</v>
      </c>
      <c r="G30" s="109"/>
      <c r="H30" s="109"/>
      <c r="I30" s="109"/>
      <c r="J30" s="131"/>
      <c r="K30" s="132" t="str">
        <f>CONCATENATE("(",'SCORE QUALIF'!J22,"/",'SCORE QUALIF'!K22,")")</f>
        <v>(0/0)</v>
      </c>
      <c r="L30" s="133" t="s">
        <v>160</v>
      </c>
      <c r="M30" s="100"/>
      <c r="N30" s="103" t="s">
        <v>158</v>
      </c>
      <c r="O30" s="100"/>
      <c r="P30" s="105" t="s">
        <v>159</v>
      </c>
      <c r="Q30" s="100"/>
      <c r="R30" s="103" t="s">
        <v>158</v>
      </c>
      <c r="S30" s="100"/>
      <c r="T30" s="105" t="s">
        <v>159</v>
      </c>
      <c r="U30" s="100"/>
      <c r="V30" s="103" t="s">
        <v>158</v>
      </c>
      <c r="W30" s="100"/>
      <c r="X30" s="134"/>
      <c r="Z30" s="144">
        <v>3</v>
      </c>
      <c r="AA30" s="141" t="str">
        <f>'SCORE QUALIF'!AH20</f>
        <v/>
      </c>
      <c r="AB30" s="142"/>
      <c r="AU30" s="128"/>
    </row>
    <row r="31" spans="1:57" ht="15" x14ac:dyDescent="0.25">
      <c r="B31" s="138" t="s">
        <v>103</v>
      </c>
      <c r="C31" s="139" t="str">
        <f>CONCATENATE('EMARG M Tableau QUALIF'!C22," / ",'EMARG M Tableau QUALIF'!G22)</f>
        <v>T / 14</v>
      </c>
      <c r="D31" s="239" t="s">
        <v>77</v>
      </c>
      <c r="E31" s="244" t="str">
        <f>CONCATENATE(C30," - ",C31)</f>
        <v>T / 11 - T / 14</v>
      </c>
      <c r="F31" s="130" t="s">
        <v>104</v>
      </c>
      <c r="G31" s="109"/>
      <c r="H31" s="109"/>
      <c r="I31" s="109"/>
      <c r="J31" s="131"/>
      <c r="K31" s="132" t="str">
        <f>CONCATENATE("(",'SCORE QUALIF'!J26,"/",'SCORE QUALIF'!K26,")")</f>
        <v>(0/0)</v>
      </c>
      <c r="L31" s="133" t="s">
        <v>160</v>
      </c>
      <c r="M31" s="100"/>
      <c r="N31" s="103" t="s">
        <v>158</v>
      </c>
      <c r="O31" s="100"/>
      <c r="P31" s="105" t="s">
        <v>159</v>
      </c>
      <c r="Q31" s="100"/>
      <c r="R31" s="103" t="s">
        <v>158</v>
      </c>
      <c r="S31" s="100"/>
      <c r="T31" s="105" t="s">
        <v>159</v>
      </c>
      <c r="U31" s="100"/>
      <c r="V31" s="103" t="s">
        <v>158</v>
      </c>
      <c r="W31" s="100"/>
      <c r="X31" s="134"/>
      <c r="Z31" s="140">
        <v>4</v>
      </c>
      <c r="AA31" s="141" t="str">
        <f>'SCORE QUALIF'!AH21</f>
        <v/>
      </c>
      <c r="AB31" s="142"/>
      <c r="AU31" s="128"/>
    </row>
    <row r="32" spans="1:57" ht="15.75" thickBot="1" x14ac:dyDescent="0.3">
      <c r="B32" s="107"/>
      <c r="C32" s="145"/>
      <c r="D32" s="239" t="s">
        <v>79</v>
      </c>
      <c r="E32" s="244" t="str">
        <f>CONCATENATE(C28," - ",C29)</f>
        <v>T / 3 - T / 6</v>
      </c>
      <c r="F32" s="130" t="s">
        <v>105</v>
      </c>
      <c r="G32" s="109"/>
      <c r="H32" s="109"/>
      <c r="I32" s="109"/>
      <c r="J32" s="131"/>
      <c r="K32" s="132" t="str">
        <f>CONCATENATE("(",'SCORE QUALIF'!J30,"/",'SCORE QUALIF'!K30,")")</f>
        <v>(0/0)</v>
      </c>
      <c r="L32" s="133" t="s">
        <v>160</v>
      </c>
      <c r="M32" s="100"/>
      <c r="N32" s="103" t="s">
        <v>158</v>
      </c>
      <c r="O32" s="100"/>
      <c r="P32" s="105" t="s">
        <v>159</v>
      </c>
      <c r="Q32" s="100"/>
      <c r="R32" s="103" t="s">
        <v>158</v>
      </c>
      <c r="S32" s="100"/>
      <c r="T32" s="105" t="s">
        <v>159</v>
      </c>
      <c r="U32" s="100"/>
      <c r="V32" s="103" t="s">
        <v>158</v>
      </c>
      <c r="W32" s="100"/>
      <c r="X32" s="134"/>
      <c r="Z32" s="149"/>
      <c r="AA32" s="147"/>
      <c r="AU32" s="128"/>
    </row>
    <row r="33" spans="1:47" ht="15.75" thickBot="1" x14ac:dyDescent="0.3">
      <c r="B33" s="107"/>
      <c r="C33" s="147"/>
      <c r="E33" s="246"/>
      <c r="F33" s="134"/>
      <c r="G33" s="131"/>
      <c r="H33" s="131"/>
      <c r="I33" s="131"/>
      <c r="J33" s="131"/>
      <c r="K33" s="132"/>
      <c r="L33" s="133"/>
      <c r="M33" s="101"/>
      <c r="N33" s="133"/>
      <c r="O33" s="101"/>
      <c r="P33" s="133"/>
      <c r="Q33" s="101"/>
      <c r="R33" s="133"/>
      <c r="S33" s="101"/>
      <c r="T33" s="133"/>
      <c r="U33" s="101"/>
      <c r="V33" s="133"/>
      <c r="W33" s="101"/>
      <c r="X33" s="134"/>
      <c r="Z33" s="149"/>
      <c r="AA33" s="147"/>
      <c r="AU33" s="128"/>
    </row>
    <row r="34" spans="1:47" ht="15" x14ac:dyDescent="0.25">
      <c r="B34" s="107"/>
      <c r="C34" s="148"/>
      <c r="D34" s="239" t="s">
        <v>63</v>
      </c>
      <c r="E34" s="244" t="str">
        <f>CONCATENATE(C35," - ",C38)</f>
        <v>T / 4 - T / 13</v>
      </c>
      <c r="F34" s="130" t="s">
        <v>106</v>
      </c>
      <c r="G34" s="109"/>
      <c r="H34" s="109"/>
      <c r="I34" s="109"/>
      <c r="J34" s="131"/>
      <c r="K34" s="132" t="str">
        <f>CONCATENATE("(",'SCORE QUALIF'!J11,"/",'SCORE QUALIF'!K11,")")</f>
        <v>(0/0)</v>
      </c>
      <c r="L34" s="133" t="s">
        <v>160</v>
      </c>
      <c r="M34" s="100"/>
      <c r="N34" s="103" t="s">
        <v>158</v>
      </c>
      <c r="O34" s="100"/>
      <c r="P34" s="105" t="s">
        <v>159</v>
      </c>
      <c r="Q34" s="100"/>
      <c r="R34" s="103" t="s">
        <v>158</v>
      </c>
      <c r="S34" s="100"/>
      <c r="T34" s="105" t="s">
        <v>159</v>
      </c>
      <c r="U34" s="100"/>
      <c r="V34" s="103" t="s">
        <v>158</v>
      </c>
      <c r="W34" s="100"/>
      <c r="X34" s="134"/>
      <c r="AA34" s="147"/>
      <c r="AU34" s="128"/>
    </row>
    <row r="35" spans="1:47" x14ac:dyDescent="0.2">
      <c r="B35" s="138" t="s">
        <v>107</v>
      </c>
      <c r="C35" s="139" t="str">
        <f>CONCATENATE('EMARG M Tableau QUALIF'!C12," / ",'EMARG M Tableau QUALIF'!G12)</f>
        <v>T / 4</v>
      </c>
      <c r="D35" s="239" t="s">
        <v>66</v>
      </c>
      <c r="E35" s="244" t="str">
        <f>CONCATENATE(C36," - ",C37)</f>
        <v>T / 5 - T /12</v>
      </c>
      <c r="F35" s="130" t="s">
        <v>108</v>
      </c>
      <c r="G35" s="109"/>
      <c r="H35" s="109"/>
      <c r="I35" s="109"/>
      <c r="J35" s="131"/>
      <c r="K35" s="132" t="str">
        <f>CONCATENATE("(",'SCORE QUALIF'!J15,"/",'SCORE QUALIF'!K15,")")</f>
        <v>(0/0)</v>
      </c>
      <c r="L35" s="133" t="s">
        <v>160</v>
      </c>
      <c r="M35" s="100"/>
      <c r="N35" s="103" t="s">
        <v>158</v>
      </c>
      <c r="O35" s="100"/>
      <c r="P35" s="105" t="s">
        <v>159</v>
      </c>
      <c r="Q35" s="100"/>
      <c r="R35" s="103" t="s">
        <v>158</v>
      </c>
      <c r="S35" s="100"/>
      <c r="T35" s="105" t="s">
        <v>159</v>
      </c>
      <c r="U35" s="100"/>
      <c r="V35" s="103" t="s">
        <v>158</v>
      </c>
      <c r="W35" s="100"/>
      <c r="X35" s="134"/>
      <c r="Z35" s="140">
        <v>1</v>
      </c>
      <c r="AA35" s="141" t="str">
        <f>'SCORE QUALIF'!AH23</f>
        <v/>
      </c>
    </row>
    <row r="36" spans="1:47" x14ac:dyDescent="0.2">
      <c r="A36" s="108" t="s">
        <v>109</v>
      </c>
      <c r="B36" s="138" t="s">
        <v>110</v>
      </c>
      <c r="C36" s="139" t="str">
        <f>CONCATENATE('EMARG M Tableau QUALIF'!C13," / ",'EMARG M Tableau QUALIF'!G13)</f>
        <v>T / 5</v>
      </c>
      <c r="D36" s="239" t="s">
        <v>70</v>
      </c>
      <c r="E36" s="244" t="str">
        <f>CONCATENATE(C36," - ",C38)</f>
        <v>T / 5 - T / 13</v>
      </c>
      <c r="F36" s="130" t="s">
        <v>111</v>
      </c>
      <c r="G36" s="109"/>
      <c r="H36" s="109"/>
      <c r="I36" s="109"/>
      <c r="J36" s="131"/>
      <c r="K36" s="132" t="str">
        <f>CONCATENATE("(",'SCORE QUALIF'!J19,"/",'SCORE QUALIF'!K19,")")</f>
        <v>(0/0)</v>
      </c>
      <c r="L36" s="133" t="s">
        <v>160</v>
      </c>
      <c r="M36" s="100"/>
      <c r="N36" s="103" t="s">
        <v>158</v>
      </c>
      <c r="O36" s="100"/>
      <c r="P36" s="105" t="s">
        <v>159</v>
      </c>
      <c r="Q36" s="100"/>
      <c r="R36" s="103" t="s">
        <v>158</v>
      </c>
      <c r="S36" s="100"/>
      <c r="T36" s="105" t="s">
        <v>159</v>
      </c>
      <c r="U36" s="100"/>
      <c r="V36" s="103" t="s">
        <v>158</v>
      </c>
      <c r="W36" s="100"/>
      <c r="X36" s="134"/>
      <c r="Z36" s="144">
        <v>2</v>
      </c>
      <c r="AA36" s="141" t="str">
        <f>'SCORE QUALIF'!AH24</f>
        <v/>
      </c>
    </row>
    <row r="37" spans="1:47" x14ac:dyDescent="0.2">
      <c r="B37" s="138" t="s">
        <v>112</v>
      </c>
      <c r="C37" s="139" t="str">
        <f>CONCATENATE('EMARG M Tableau QUALIF'!C20," /",'EMARG M Tableau QUALIF'!G20)</f>
        <v>T /12</v>
      </c>
      <c r="D37" s="239" t="s">
        <v>73</v>
      </c>
      <c r="E37" s="244" t="str">
        <f>CONCATENATE(C35," - ",C37)</f>
        <v>T / 4 - T /12</v>
      </c>
      <c r="F37" s="130" t="s">
        <v>113</v>
      </c>
      <c r="G37" s="109"/>
      <c r="H37" s="109"/>
      <c r="I37" s="109"/>
      <c r="J37" s="131"/>
      <c r="K37" s="132" t="str">
        <f>CONCATENATE("(",'SCORE QUALIF'!J23,"/",'SCORE QUALIF'!K23,")")</f>
        <v>(0/0)</v>
      </c>
      <c r="L37" s="133" t="s">
        <v>160</v>
      </c>
      <c r="M37" s="100"/>
      <c r="N37" s="103" t="s">
        <v>158</v>
      </c>
      <c r="O37" s="100"/>
      <c r="P37" s="105" t="s">
        <v>159</v>
      </c>
      <c r="Q37" s="100"/>
      <c r="R37" s="103" t="s">
        <v>158</v>
      </c>
      <c r="S37" s="100"/>
      <c r="T37" s="105" t="s">
        <v>159</v>
      </c>
      <c r="U37" s="100"/>
      <c r="V37" s="103" t="s">
        <v>158</v>
      </c>
      <c r="W37" s="100"/>
      <c r="X37" s="134"/>
      <c r="Z37" s="144">
        <v>3</v>
      </c>
      <c r="AA37" s="141" t="str">
        <f>'SCORE QUALIF'!AH25</f>
        <v/>
      </c>
    </row>
    <row r="38" spans="1:47" x14ac:dyDescent="0.2">
      <c r="B38" s="138" t="s">
        <v>114</v>
      </c>
      <c r="C38" s="139" t="str">
        <f>CONCATENATE('EMARG M Tableau QUALIF'!C21," / ",'EMARG M Tableau QUALIF'!G21)</f>
        <v>T / 13</v>
      </c>
      <c r="D38" s="239" t="s">
        <v>77</v>
      </c>
      <c r="E38" s="244" t="str">
        <f>CONCATENATE(C37," - ",C38)</f>
        <v>T /12 - T / 13</v>
      </c>
      <c r="F38" s="130" t="s">
        <v>115</v>
      </c>
      <c r="G38" s="109"/>
      <c r="H38" s="109"/>
      <c r="I38" s="109"/>
      <c r="J38" s="131"/>
      <c r="K38" s="132" t="str">
        <f>CONCATENATE("(",'SCORE QUALIF'!J27,"/",'SCORE QUALIF'!K27,")")</f>
        <v>(0/0)</v>
      </c>
      <c r="L38" s="133" t="s">
        <v>160</v>
      </c>
      <c r="M38" s="100"/>
      <c r="N38" s="103" t="s">
        <v>158</v>
      </c>
      <c r="O38" s="100"/>
      <c r="P38" s="105" t="s">
        <v>159</v>
      </c>
      <c r="Q38" s="100"/>
      <c r="R38" s="103" t="s">
        <v>158</v>
      </c>
      <c r="S38" s="100"/>
      <c r="T38" s="105" t="s">
        <v>159</v>
      </c>
      <c r="U38" s="100"/>
      <c r="V38" s="103" t="s">
        <v>158</v>
      </c>
      <c r="W38" s="100"/>
      <c r="X38" s="134"/>
      <c r="Z38" s="140">
        <v>4</v>
      </c>
      <c r="AA38" s="141" t="str">
        <f>'SCORE QUALIF'!AH26</f>
        <v/>
      </c>
    </row>
    <row r="39" spans="1:47" ht="13.5" thickBot="1" x14ac:dyDescent="0.25">
      <c r="B39" s="107"/>
      <c r="C39" s="150"/>
      <c r="D39" s="239" t="s">
        <v>79</v>
      </c>
      <c r="E39" s="244" t="str">
        <f>CONCATENATE(C35," - ",C36)</f>
        <v>T / 4 - T / 5</v>
      </c>
      <c r="F39" s="130" t="s">
        <v>116</v>
      </c>
      <c r="G39" s="109"/>
      <c r="H39" s="109"/>
      <c r="I39" s="109"/>
      <c r="J39" s="131"/>
      <c r="K39" s="132" t="str">
        <f>CONCATENATE("(",'SCORE QUALIF'!J31,"/",'SCORE QUALIF'!K31,")")</f>
        <v>(0/0)</v>
      </c>
      <c r="L39" s="133" t="s">
        <v>160</v>
      </c>
      <c r="M39" s="100"/>
      <c r="N39" s="103" t="s">
        <v>158</v>
      </c>
      <c r="O39" s="100"/>
      <c r="P39" s="105" t="s">
        <v>159</v>
      </c>
      <c r="Q39" s="100"/>
      <c r="R39" s="103" t="s">
        <v>158</v>
      </c>
      <c r="S39" s="100"/>
      <c r="T39" s="105" t="s">
        <v>159</v>
      </c>
      <c r="U39" s="100"/>
      <c r="V39" s="103" t="s">
        <v>158</v>
      </c>
      <c r="W39" s="100"/>
      <c r="X39" s="134"/>
      <c r="AA39" s="147"/>
    </row>
    <row r="40" spans="1:47" x14ac:dyDescent="0.2">
      <c r="B40" s="107"/>
      <c r="C40" s="151"/>
      <c r="D40" s="240"/>
      <c r="E40" s="245"/>
      <c r="F40" s="134"/>
      <c r="G40" s="120"/>
      <c r="H40" s="120"/>
      <c r="I40" s="120"/>
      <c r="J40" s="120"/>
      <c r="K40" s="122"/>
      <c r="L40" s="123"/>
      <c r="M40" s="124"/>
      <c r="N40" s="123"/>
      <c r="O40" s="124"/>
      <c r="P40" s="123"/>
      <c r="Q40" s="124"/>
      <c r="R40" s="123"/>
      <c r="S40" s="124"/>
      <c r="T40" s="123"/>
      <c r="U40" s="124"/>
      <c r="V40" s="123"/>
      <c r="W40" s="124"/>
      <c r="X40" s="120"/>
    </row>
  </sheetData>
  <sheetProtection password="E69A" sheet="1" objects="1" scenarios="1" selectLockedCells="1"/>
  <mergeCells count="48">
    <mergeCell ref="AY28:BE28"/>
    <mergeCell ref="AY25:BE25"/>
    <mergeCell ref="AY26:BE26"/>
    <mergeCell ref="AY27:BE27"/>
    <mergeCell ref="AG22:AI22"/>
    <mergeCell ref="AK22:AM22"/>
    <mergeCell ref="AO22:AQ22"/>
    <mergeCell ref="AY22:BE22"/>
    <mergeCell ref="AY23:BE23"/>
    <mergeCell ref="AY24:BE24"/>
    <mergeCell ref="AG21:AI21"/>
    <mergeCell ref="AK21:AM21"/>
    <mergeCell ref="AO21:AQ21"/>
    <mergeCell ref="AY21:BE21"/>
    <mergeCell ref="AG16:AI16"/>
    <mergeCell ref="AK16:AM16"/>
    <mergeCell ref="AO16:AQ16"/>
    <mergeCell ref="AY16:BE16"/>
    <mergeCell ref="AY17:BE17"/>
    <mergeCell ref="AY18:BE18"/>
    <mergeCell ref="AG19:AI19"/>
    <mergeCell ref="AK19:AM19"/>
    <mergeCell ref="AO19:AQ19"/>
    <mergeCell ref="AY19:BE19"/>
    <mergeCell ref="AY20:BE20"/>
    <mergeCell ref="AG15:AI15"/>
    <mergeCell ref="AK15:AM15"/>
    <mergeCell ref="AO15:AQ15"/>
    <mergeCell ref="AY15:BE15"/>
    <mergeCell ref="G7:AD7"/>
    <mergeCell ref="M11:Q11"/>
    <mergeCell ref="AD11:AE11"/>
    <mergeCell ref="AX11:BC11"/>
    <mergeCell ref="AG13:AI13"/>
    <mergeCell ref="AK13:AM13"/>
    <mergeCell ref="AO13:AQ13"/>
    <mergeCell ref="AY13:BE13"/>
    <mergeCell ref="AY14:BE14"/>
    <mergeCell ref="D12:F12"/>
    <mergeCell ref="M12:O12"/>
    <mergeCell ref="Q12:S12"/>
    <mergeCell ref="U12:W12"/>
    <mergeCell ref="G1:Z4"/>
    <mergeCell ref="AA1:AD5"/>
    <mergeCell ref="G5:Q5"/>
    <mergeCell ref="R5:W5"/>
    <mergeCell ref="X5:Z5"/>
    <mergeCell ref="G6:AD6"/>
  </mergeCells>
  <dataValidations count="1">
    <dataValidation allowBlank="1" showInputMessage="1" showErrorMessage="1" promptTitle="TIRAGE AU SORT" prompt="Saisir le nom de l'équipe tirée au sort" sqref="AD13 AD16 AD19 AD22"/>
  </dataValidations>
  <printOptions horizontalCentered="1" verticalCentered="1"/>
  <pageMargins left="0.47244094488188981" right="0.39370078740157483" top="0.31496062992125984" bottom="0.70866141732283472" header="0.23622047244094491" footer="0.51181102362204722"/>
  <pageSetup paperSize="9" scale="40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2:O29"/>
  <sheetViews>
    <sheetView workbookViewId="0">
      <selection activeCell="C10" sqref="C10"/>
    </sheetView>
  </sheetViews>
  <sheetFormatPr baseColWidth="10" defaultRowHeight="12.75" x14ac:dyDescent="0.2"/>
  <cols>
    <col min="1" max="1" width="2.7109375" style="1" bestFit="1" customWidth="1"/>
    <col min="2" max="2" width="3" style="1" customWidth="1"/>
    <col min="3" max="3" width="26.42578125" style="1" customWidth="1"/>
    <col min="4" max="4" width="20.7109375" style="1" customWidth="1"/>
    <col min="5" max="5" width="8.7109375" style="1" customWidth="1"/>
    <col min="6" max="7" width="25.85546875" style="1" customWidth="1"/>
    <col min="8" max="8" width="20.7109375" style="1" customWidth="1"/>
    <col min="9" max="9" width="8.7109375" style="1" customWidth="1"/>
    <col min="10" max="10" width="26" style="1" customWidth="1"/>
    <col min="11" max="11" width="5.28515625" style="1" bestFit="1" customWidth="1"/>
    <col min="12" max="12" width="3.28515625" style="1" customWidth="1"/>
    <col min="13" max="14" width="30.7109375" style="1" customWidth="1"/>
    <col min="15" max="15" width="4.28515625" style="1" bestFit="1" customWidth="1"/>
    <col min="16" max="260" width="11.42578125" style="1"/>
    <col min="261" max="261" width="2.7109375" style="1" bestFit="1" customWidth="1"/>
    <col min="262" max="262" width="3" style="1" customWidth="1"/>
    <col min="263" max="263" width="18.7109375" style="1" bestFit="1" customWidth="1"/>
    <col min="264" max="264" width="21.5703125" style="1" bestFit="1" customWidth="1"/>
    <col min="265" max="265" width="5.28515625" style="1" bestFit="1" customWidth="1"/>
    <col min="266" max="266" width="3.28515625" style="1" customWidth="1"/>
    <col min="267" max="268" width="13.5703125" style="1" customWidth="1"/>
    <col min="269" max="516" width="11.42578125" style="1"/>
    <col min="517" max="517" width="2.7109375" style="1" bestFit="1" customWidth="1"/>
    <col min="518" max="518" width="3" style="1" customWidth="1"/>
    <col min="519" max="519" width="18.7109375" style="1" bestFit="1" customWidth="1"/>
    <col min="520" max="520" width="21.5703125" style="1" bestFit="1" customWidth="1"/>
    <col min="521" max="521" width="5.28515625" style="1" bestFit="1" customWidth="1"/>
    <col min="522" max="522" width="3.28515625" style="1" customWidth="1"/>
    <col min="523" max="524" width="13.5703125" style="1" customWidth="1"/>
    <col min="525" max="772" width="11.42578125" style="1"/>
    <col min="773" max="773" width="2.7109375" style="1" bestFit="1" customWidth="1"/>
    <col min="774" max="774" width="3" style="1" customWidth="1"/>
    <col min="775" max="775" width="18.7109375" style="1" bestFit="1" customWidth="1"/>
    <col min="776" max="776" width="21.5703125" style="1" bestFit="1" customWidth="1"/>
    <col min="777" max="777" width="5.28515625" style="1" bestFit="1" customWidth="1"/>
    <col min="778" max="778" width="3.28515625" style="1" customWidth="1"/>
    <col min="779" max="780" width="13.5703125" style="1" customWidth="1"/>
    <col min="781" max="1028" width="11.42578125" style="1"/>
    <col min="1029" max="1029" width="2.7109375" style="1" bestFit="1" customWidth="1"/>
    <col min="1030" max="1030" width="3" style="1" customWidth="1"/>
    <col min="1031" max="1031" width="18.7109375" style="1" bestFit="1" customWidth="1"/>
    <col min="1032" max="1032" width="21.5703125" style="1" bestFit="1" customWidth="1"/>
    <col min="1033" max="1033" width="5.28515625" style="1" bestFit="1" customWidth="1"/>
    <col min="1034" max="1034" width="3.28515625" style="1" customWidth="1"/>
    <col min="1035" max="1036" width="13.5703125" style="1" customWidth="1"/>
    <col min="1037" max="1284" width="11.42578125" style="1"/>
    <col min="1285" max="1285" width="2.7109375" style="1" bestFit="1" customWidth="1"/>
    <col min="1286" max="1286" width="3" style="1" customWidth="1"/>
    <col min="1287" max="1287" width="18.7109375" style="1" bestFit="1" customWidth="1"/>
    <col min="1288" max="1288" width="21.5703125" style="1" bestFit="1" customWidth="1"/>
    <col min="1289" max="1289" width="5.28515625" style="1" bestFit="1" customWidth="1"/>
    <col min="1290" max="1290" width="3.28515625" style="1" customWidth="1"/>
    <col min="1291" max="1292" width="13.5703125" style="1" customWidth="1"/>
    <col min="1293" max="1540" width="11.42578125" style="1"/>
    <col min="1541" max="1541" width="2.7109375" style="1" bestFit="1" customWidth="1"/>
    <col min="1542" max="1542" width="3" style="1" customWidth="1"/>
    <col min="1543" max="1543" width="18.7109375" style="1" bestFit="1" customWidth="1"/>
    <col min="1544" max="1544" width="21.5703125" style="1" bestFit="1" customWidth="1"/>
    <col min="1545" max="1545" width="5.28515625" style="1" bestFit="1" customWidth="1"/>
    <col min="1546" max="1546" width="3.28515625" style="1" customWidth="1"/>
    <col min="1547" max="1548" width="13.5703125" style="1" customWidth="1"/>
    <col min="1549" max="1796" width="11.42578125" style="1"/>
    <col min="1797" max="1797" width="2.7109375" style="1" bestFit="1" customWidth="1"/>
    <col min="1798" max="1798" width="3" style="1" customWidth="1"/>
    <col min="1799" max="1799" width="18.7109375" style="1" bestFit="1" customWidth="1"/>
    <col min="1800" max="1800" width="21.5703125" style="1" bestFit="1" customWidth="1"/>
    <col min="1801" max="1801" width="5.28515625" style="1" bestFit="1" customWidth="1"/>
    <col min="1802" max="1802" width="3.28515625" style="1" customWidth="1"/>
    <col min="1803" max="1804" width="13.5703125" style="1" customWidth="1"/>
    <col min="1805" max="2052" width="11.42578125" style="1"/>
    <col min="2053" max="2053" width="2.7109375" style="1" bestFit="1" customWidth="1"/>
    <col min="2054" max="2054" width="3" style="1" customWidth="1"/>
    <col min="2055" max="2055" width="18.7109375" style="1" bestFit="1" customWidth="1"/>
    <col min="2056" max="2056" width="21.5703125" style="1" bestFit="1" customWidth="1"/>
    <col min="2057" max="2057" width="5.28515625" style="1" bestFit="1" customWidth="1"/>
    <col min="2058" max="2058" width="3.28515625" style="1" customWidth="1"/>
    <col min="2059" max="2060" width="13.5703125" style="1" customWidth="1"/>
    <col min="2061" max="2308" width="11.42578125" style="1"/>
    <col min="2309" max="2309" width="2.7109375" style="1" bestFit="1" customWidth="1"/>
    <col min="2310" max="2310" width="3" style="1" customWidth="1"/>
    <col min="2311" max="2311" width="18.7109375" style="1" bestFit="1" customWidth="1"/>
    <col min="2312" max="2312" width="21.5703125" style="1" bestFit="1" customWidth="1"/>
    <col min="2313" max="2313" width="5.28515625" style="1" bestFit="1" customWidth="1"/>
    <col min="2314" max="2314" width="3.28515625" style="1" customWidth="1"/>
    <col min="2315" max="2316" width="13.5703125" style="1" customWidth="1"/>
    <col min="2317" max="2564" width="11.42578125" style="1"/>
    <col min="2565" max="2565" width="2.7109375" style="1" bestFit="1" customWidth="1"/>
    <col min="2566" max="2566" width="3" style="1" customWidth="1"/>
    <col min="2567" max="2567" width="18.7109375" style="1" bestFit="1" customWidth="1"/>
    <col min="2568" max="2568" width="21.5703125" style="1" bestFit="1" customWidth="1"/>
    <col min="2569" max="2569" width="5.28515625" style="1" bestFit="1" customWidth="1"/>
    <col min="2570" max="2570" width="3.28515625" style="1" customWidth="1"/>
    <col min="2571" max="2572" width="13.5703125" style="1" customWidth="1"/>
    <col min="2573" max="2820" width="11.42578125" style="1"/>
    <col min="2821" max="2821" width="2.7109375" style="1" bestFit="1" customWidth="1"/>
    <col min="2822" max="2822" width="3" style="1" customWidth="1"/>
    <col min="2823" max="2823" width="18.7109375" style="1" bestFit="1" customWidth="1"/>
    <col min="2824" max="2824" width="21.5703125" style="1" bestFit="1" customWidth="1"/>
    <col min="2825" max="2825" width="5.28515625" style="1" bestFit="1" customWidth="1"/>
    <col min="2826" max="2826" width="3.28515625" style="1" customWidth="1"/>
    <col min="2827" max="2828" width="13.5703125" style="1" customWidth="1"/>
    <col min="2829" max="3076" width="11.42578125" style="1"/>
    <col min="3077" max="3077" width="2.7109375" style="1" bestFit="1" customWidth="1"/>
    <col min="3078" max="3078" width="3" style="1" customWidth="1"/>
    <col min="3079" max="3079" width="18.7109375" style="1" bestFit="1" customWidth="1"/>
    <col min="3080" max="3080" width="21.5703125" style="1" bestFit="1" customWidth="1"/>
    <col min="3081" max="3081" width="5.28515625" style="1" bestFit="1" customWidth="1"/>
    <col min="3082" max="3082" width="3.28515625" style="1" customWidth="1"/>
    <col min="3083" max="3084" width="13.5703125" style="1" customWidth="1"/>
    <col min="3085" max="3332" width="11.42578125" style="1"/>
    <col min="3333" max="3333" width="2.7109375" style="1" bestFit="1" customWidth="1"/>
    <col min="3334" max="3334" width="3" style="1" customWidth="1"/>
    <col min="3335" max="3335" width="18.7109375" style="1" bestFit="1" customWidth="1"/>
    <col min="3336" max="3336" width="21.5703125" style="1" bestFit="1" customWidth="1"/>
    <col min="3337" max="3337" width="5.28515625" style="1" bestFit="1" customWidth="1"/>
    <col min="3338" max="3338" width="3.28515625" style="1" customWidth="1"/>
    <col min="3339" max="3340" width="13.5703125" style="1" customWidth="1"/>
    <col min="3341" max="3588" width="11.42578125" style="1"/>
    <col min="3589" max="3589" width="2.7109375" style="1" bestFit="1" customWidth="1"/>
    <col min="3590" max="3590" width="3" style="1" customWidth="1"/>
    <col min="3591" max="3591" width="18.7109375" style="1" bestFit="1" customWidth="1"/>
    <col min="3592" max="3592" width="21.5703125" style="1" bestFit="1" customWidth="1"/>
    <col min="3593" max="3593" width="5.28515625" style="1" bestFit="1" customWidth="1"/>
    <col min="3594" max="3594" width="3.28515625" style="1" customWidth="1"/>
    <col min="3595" max="3596" width="13.5703125" style="1" customWidth="1"/>
    <col min="3597" max="3844" width="11.42578125" style="1"/>
    <col min="3845" max="3845" width="2.7109375" style="1" bestFit="1" customWidth="1"/>
    <col min="3846" max="3846" width="3" style="1" customWidth="1"/>
    <col min="3847" max="3847" width="18.7109375" style="1" bestFit="1" customWidth="1"/>
    <col min="3848" max="3848" width="21.5703125" style="1" bestFit="1" customWidth="1"/>
    <col min="3849" max="3849" width="5.28515625" style="1" bestFit="1" customWidth="1"/>
    <col min="3850" max="3850" width="3.28515625" style="1" customWidth="1"/>
    <col min="3851" max="3852" width="13.5703125" style="1" customWidth="1"/>
    <col min="3853" max="4100" width="11.42578125" style="1"/>
    <col min="4101" max="4101" width="2.7109375" style="1" bestFit="1" customWidth="1"/>
    <col min="4102" max="4102" width="3" style="1" customWidth="1"/>
    <col min="4103" max="4103" width="18.7109375" style="1" bestFit="1" customWidth="1"/>
    <col min="4104" max="4104" width="21.5703125" style="1" bestFit="1" customWidth="1"/>
    <col min="4105" max="4105" width="5.28515625" style="1" bestFit="1" customWidth="1"/>
    <col min="4106" max="4106" width="3.28515625" style="1" customWidth="1"/>
    <col min="4107" max="4108" width="13.5703125" style="1" customWidth="1"/>
    <col min="4109" max="4356" width="11.42578125" style="1"/>
    <col min="4357" max="4357" width="2.7109375" style="1" bestFit="1" customWidth="1"/>
    <col min="4358" max="4358" width="3" style="1" customWidth="1"/>
    <col min="4359" max="4359" width="18.7109375" style="1" bestFit="1" customWidth="1"/>
    <col min="4360" max="4360" width="21.5703125" style="1" bestFit="1" customWidth="1"/>
    <col min="4361" max="4361" width="5.28515625" style="1" bestFit="1" customWidth="1"/>
    <col min="4362" max="4362" width="3.28515625" style="1" customWidth="1"/>
    <col min="4363" max="4364" width="13.5703125" style="1" customWidth="1"/>
    <col min="4365" max="4612" width="11.42578125" style="1"/>
    <col min="4613" max="4613" width="2.7109375" style="1" bestFit="1" customWidth="1"/>
    <col min="4614" max="4614" width="3" style="1" customWidth="1"/>
    <col min="4615" max="4615" width="18.7109375" style="1" bestFit="1" customWidth="1"/>
    <col min="4616" max="4616" width="21.5703125" style="1" bestFit="1" customWidth="1"/>
    <col min="4617" max="4617" width="5.28515625" style="1" bestFit="1" customWidth="1"/>
    <col min="4618" max="4618" width="3.28515625" style="1" customWidth="1"/>
    <col min="4619" max="4620" width="13.5703125" style="1" customWidth="1"/>
    <col min="4621" max="4868" width="11.42578125" style="1"/>
    <col min="4869" max="4869" width="2.7109375" style="1" bestFit="1" customWidth="1"/>
    <col min="4870" max="4870" width="3" style="1" customWidth="1"/>
    <col min="4871" max="4871" width="18.7109375" style="1" bestFit="1" customWidth="1"/>
    <col min="4872" max="4872" width="21.5703125" style="1" bestFit="1" customWidth="1"/>
    <col min="4873" max="4873" width="5.28515625" style="1" bestFit="1" customWidth="1"/>
    <col min="4874" max="4874" width="3.28515625" style="1" customWidth="1"/>
    <col min="4875" max="4876" width="13.5703125" style="1" customWidth="1"/>
    <col min="4877" max="5124" width="11.42578125" style="1"/>
    <col min="5125" max="5125" width="2.7109375" style="1" bestFit="1" customWidth="1"/>
    <col min="5126" max="5126" width="3" style="1" customWidth="1"/>
    <col min="5127" max="5127" width="18.7109375" style="1" bestFit="1" customWidth="1"/>
    <col min="5128" max="5128" width="21.5703125" style="1" bestFit="1" customWidth="1"/>
    <col min="5129" max="5129" width="5.28515625" style="1" bestFit="1" customWidth="1"/>
    <col min="5130" max="5130" width="3.28515625" style="1" customWidth="1"/>
    <col min="5131" max="5132" width="13.5703125" style="1" customWidth="1"/>
    <col min="5133" max="5380" width="11.42578125" style="1"/>
    <col min="5381" max="5381" width="2.7109375" style="1" bestFit="1" customWidth="1"/>
    <col min="5382" max="5382" width="3" style="1" customWidth="1"/>
    <col min="5383" max="5383" width="18.7109375" style="1" bestFit="1" customWidth="1"/>
    <col min="5384" max="5384" width="21.5703125" style="1" bestFit="1" customWidth="1"/>
    <col min="5385" max="5385" width="5.28515625" style="1" bestFit="1" customWidth="1"/>
    <col min="5386" max="5386" width="3.28515625" style="1" customWidth="1"/>
    <col min="5387" max="5388" width="13.5703125" style="1" customWidth="1"/>
    <col min="5389" max="5636" width="11.42578125" style="1"/>
    <col min="5637" max="5637" width="2.7109375" style="1" bestFit="1" customWidth="1"/>
    <col min="5638" max="5638" width="3" style="1" customWidth="1"/>
    <col min="5639" max="5639" width="18.7109375" style="1" bestFit="1" customWidth="1"/>
    <col min="5640" max="5640" width="21.5703125" style="1" bestFit="1" customWidth="1"/>
    <col min="5641" max="5641" width="5.28515625" style="1" bestFit="1" customWidth="1"/>
    <col min="5642" max="5642" width="3.28515625" style="1" customWidth="1"/>
    <col min="5643" max="5644" width="13.5703125" style="1" customWidth="1"/>
    <col min="5645" max="5892" width="11.42578125" style="1"/>
    <col min="5893" max="5893" width="2.7109375" style="1" bestFit="1" customWidth="1"/>
    <col min="5894" max="5894" width="3" style="1" customWidth="1"/>
    <col min="5895" max="5895" width="18.7109375" style="1" bestFit="1" customWidth="1"/>
    <col min="5896" max="5896" width="21.5703125" style="1" bestFit="1" customWidth="1"/>
    <col min="5897" max="5897" width="5.28515625" style="1" bestFit="1" customWidth="1"/>
    <col min="5898" max="5898" width="3.28515625" style="1" customWidth="1"/>
    <col min="5899" max="5900" width="13.5703125" style="1" customWidth="1"/>
    <col min="5901" max="6148" width="11.42578125" style="1"/>
    <col min="6149" max="6149" width="2.7109375" style="1" bestFit="1" customWidth="1"/>
    <col min="6150" max="6150" width="3" style="1" customWidth="1"/>
    <col min="6151" max="6151" width="18.7109375" style="1" bestFit="1" customWidth="1"/>
    <col min="6152" max="6152" width="21.5703125" style="1" bestFit="1" customWidth="1"/>
    <col min="6153" max="6153" width="5.28515625" style="1" bestFit="1" customWidth="1"/>
    <col min="6154" max="6154" width="3.28515625" style="1" customWidth="1"/>
    <col min="6155" max="6156" width="13.5703125" style="1" customWidth="1"/>
    <col min="6157" max="6404" width="11.42578125" style="1"/>
    <col min="6405" max="6405" width="2.7109375" style="1" bestFit="1" customWidth="1"/>
    <col min="6406" max="6406" width="3" style="1" customWidth="1"/>
    <col min="6407" max="6407" width="18.7109375" style="1" bestFit="1" customWidth="1"/>
    <col min="6408" max="6408" width="21.5703125" style="1" bestFit="1" customWidth="1"/>
    <col min="6409" max="6409" width="5.28515625" style="1" bestFit="1" customWidth="1"/>
    <col min="6410" max="6410" width="3.28515625" style="1" customWidth="1"/>
    <col min="6411" max="6412" width="13.5703125" style="1" customWidth="1"/>
    <col min="6413" max="6660" width="11.42578125" style="1"/>
    <col min="6661" max="6661" width="2.7109375" style="1" bestFit="1" customWidth="1"/>
    <col min="6662" max="6662" width="3" style="1" customWidth="1"/>
    <col min="6663" max="6663" width="18.7109375" style="1" bestFit="1" customWidth="1"/>
    <col min="6664" max="6664" width="21.5703125" style="1" bestFit="1" customWidth="1"/>
    <col min="6665" max="6665" width="5.28515625" style="1" bestFit="1" customWidth="1"/>
    <col min="6666" max="6666" width="3.28515625" style="1" customWidth="1"/>
    <col min="6667" max="6668" width="13.5703125" style="1" customWidth="1"/>
    <col min="6669" max="6916" width="11.42578125" style="1"/>
    <col min="6917" max="6917" width="2.7109375" style="1" bestFit="1" customWidth="1"/>
    <col min="6918" max="6918" width="3" style="1" customWidth="1"/>
    <col min="6919" max="6919" width="18.7109375" style="1" bestFit="1" customWidth="1"/>
    <col min="6920" max="6920" width="21.5703125" style="1" bestFit="1" customWidth="1"/>
    <col min="6921" max="6921" width="5.28515625" style="1" bestFit="1" customWidth="1"/>
    <col min="6922" max="6922" width="3.28515625" style="1" customWidth="1"/>
    <col min="6923" max="6924" width="13.5703125" style="1" customWidth="1"/>
    <col min="6925" max="7172" width="11.42578125" style="1"/>
    <col min="7173" max="7173" width="2.7109375" style="1" bestFit="1" customWidth="1"/>
    <col min="7174" max="7174" width="3" style="1" customWidth="1"/>
    <col min="7175" max="7175" width="18.7109375" style="1" bestFit="1" customWidth="1"/>
    <col min="7176" max="7176" width="21.5703125" style="1" bestFit="1" customWidth="1"/>
    <col min="7177" max="7177" width="5.28515625" style="1" bestFit="1" customWidth="1"/>
    <col min="7178" max="7178" width="3.28515625" style="1" customWidth="1"/>
    <col min="7179" max="7180" width="13.5703125" style="1" customWidth="1"/>
    <col min="7181" max="7428" width="11.42578125" style="1"/>
    <col min="7429" max="7429" width="2.7109375" style="1" bestFit="1" customWidth="1"/>
    <col min="7430" max="7430" width="3" style="1" customWidth="1"/>
    <col min="7431" max="7431" width="18.7109375" style="1" bestFit="1" customWidth="1"/>
    <col min="7432" max="7432" width="21.5703125" style="1" bestFit="1" customWidth="1"/>
    <col min="7433" max="7433" width="5.28515625" style="1" bestFit="1" customWidth="1"/>
    <col min="7434" max="7434" width="3.28515625" style="1" customWidth="1"/>
    <col min="7435" max="7436" width="13.5703125" style="1" customWidth="1"/>
    <col min="7437" max="7684" width="11.42578125" style="1"/>
    <col min="7685" max="7685" width="2.7109375" style="1" bestFit="1" customWidth="1"/>
    <col min="7686" max="7686" width="3" style="1" customWidth="1"/>
    <col min="7687" max="7687" width="18.7109375" style="1" bestFit="1" customWidth="1"/>
    <col min="7688" max="7688" width="21.5703125" style="1" bestFit="1" customWidth="1"/>
    <col min="7689" max="7689" width="5.28515625" style="1" bestFit="1" customWidth="1"/>
    <col min="7690" max="7690" width="3.28515625" style="1" customWidth="1"/>
    <col min="7691" max="7692" width="13.5703125" style="1" customWidth="1"/>
    <col min="7693" max="7940" width="11.42578125" style="1"/>
    <col min="7941" max="7941" width="2.7109375" style="1" bestFit="1" customWidth="1"/>
    <col min="7942" max="7942" width="3" style="1" customWidth="1"/>
    <col min="7943" max="7943" width="18.7109375" style="1" bestFit="1" customWidth="1"/>
    <col min="7944" max="7944" width="21.5703125" style="1" bestFit="1" customWidth="1"/>
    <col min="7945" max="7945" width="5.28515625" style="1" bestFit="1" customWidth="1"/>
    <col min="7946" max="7946" width="3.28515625" style="1" customWidth="1"/>
    <col min="7947" max="7948" width="13.5703125" style="1" customWidth="1"/>
    <col min="7949" max="8196" width="11.42578125" style="1"/>
    <col min="8197" max="8197" width="2.7109375" style="1" bestFit="1" customWidth="1"/>
    <col min="8198" max="8198" width="3" style="1" customWidth="1"/>
    <col min="8199" max="8199" width="18.7109375" style="1" bestFit="1" customWidth="1"/>
    <col min="8200" max="8200" width="21.5703125" style="1" bestFit="1" customWidth="1"/>
    <col min="8201" max="8201" width="5.28515625" style="1" bestFit="1" customWidth="1"/>
    <col min="8202" max="8202" width="3.28515625" style="1" customWidth="1"/>
    <col min="8203" max="8204" width="13.5703125" style="1" customWidth="1"/>
    <col min="8205" max="8452" width="11.42578125" style="1"/>
    <col min="8453" max="8453" width="2.7109375" style="1" bestFit="1" customWidth="1"/>
    <col min="8454" max="8454" width="3" style="1" customWidth="1"/>
    <col min="8455" max="8455" width="18.7109375" style="1" bestFit="1" customWidth="1"/>
    <col min="8456" max="8456" width="21.5703125" style="1" bestFit="1" customWidth="1"/>
    <col min="8457" max="8457" width="5.28515625" style="1" bestFit="1" customWidth="1"/>
    <col min="8458" max="8458" width="3.28515625" style="1" customWidth="1"/>
    <col min="8459" max="8460" width="13.5703125" style="1" customWidth="1"/>
    <col min="8461" max="8708" width="11.42578125" style="1"/>
    <col min="8709" max="8709" width="2.7109375" style="1" bestFit="1" customWidth="1"/>
    <col min="8710" max="8710" width="3" style="1" customWidth="1"/>
    <col min="8711" max="8711" width="18.7109375" style="1" bestFit="1" customWidth="1"/>
    <col min="8712" max="8712" width="21.5703125" style="1" bestFit="1" customWidth="1"/>
    <col min="8713" max="8713" width="5.28515625" style="1" bestFit="1" customWidth="1"/>
    <col min="8714" max="8714" width="3.28515625" style="1" customWidth="1"/>
    <col min="8715" max="8716" width="13.5703125" style="1" customWidth="1"/>
    <col min="8717" max="8964" width="11.42578125" style="1"/>
    <col min="8965" max="8965" width="2.7109375" style="1" bestFit="1" customWidth="1"/>
    <col min="8966" max="8966" width="3" style="1" customWidth="1"/>
    <col min="8967" max="8967" width="18.7109375" style="1" bestFit="1" customWidth="1"/>
    <col min="8968" max="8968" width="21.5703125" style="1" bestFit="1" customWidth="1"/>
    <col min="8969" max="8969" width="5.28515625" style="1" bestFit="1" customWidth="1"/>
    <col min="8970" max="8970" width="3.28515625" style="1" customWidth="1"/>
    <col min="8971" max="8972" width="13.5703125" style="1" customWidth="1"/>
    <col min="8973" max="9220" width="11.42578125" style="1"/>
    <col min="9221" max="9221" width="2.7109375" style="1" bestFit="1" customWidth="1"/>
    <col min="9222" max="9222" width="3" style="1" customWidth="1"/>
    <col min="9223" max="9223" width="18.7109375" style="1" bestFit="1" customWidth="1"/>
    <col min="9224" max="9224" width="21.5703125" style="1" bestFit="1" customWidth="1"/>
    <col min="9225" max="9225" width="5.28515625" style="1" bestFit="1" customWidth="1"/>
    <col min="9226" max="9226" width="3.28515625" style="1" customWidth="1"/>
    <col min="9227" max="9228" width="13.5703125" style="1" customWidth="1"/>
    <col min="9229" max="9476" width="11.42578125" style="1"/>
    <col min="9477" max="9477" width="2.7109375" style="1" bestFit="1" customWidth="1"/>
    <col min="9478" max="9478" width="3" style="1" customWidth="1"/>
    <col min="9479" max="9479" width="18.7109375" style="1" bestFit="1" customWidth="1"/>
    <col min="9480" max="9480" width="21.5703125" style="1" bestFit="1" customWidth="1"/>
    <col min="9481" max="9481" width="5.28515625" style="1" bestFit="1" customWidth="1"/>
    <col min="9482" max="9482" width="3.28515625" style="1" customWidth="1"/>
    <col min="9483" max="9484" width="13.5703125" style="1" customWidth="1"/>
    <col min="9485" max="9732" width="11.42578125" style="1"/>
    <col min="9733" max="9733" width="2.7109375" style="1" bestFit="1" customWidth="1"/>
    <col min="9734" max="9734" width="3" style="1" customWidth="1"/>
    <col min="9735" max="9735" width="18.7109375" style="1" bestFit="1" customWidth="1"/>
    <col min="9736" max="9736" width="21.5703125" style="1" bestFit="1" customWidth="1"/>
    <col min="9737" max="9737" width="5.28515625" style="1" bestFit="1" customWidth="1"/>
    <col min="9738" max="9738" width="3.28515625" style="1" customWidth="1"/>
    <col min="9739" max="9740" width="13.5703125" style="1" customWidth="1"/>
    <col min="9741" max="9988" width="11.42578125" style="1"/>
    <col min="9989" max="9989" width="2.7109375" style="1" bestFit="1" customWidth="1"/>
    <col min="9990" max="9990" width="3" style="1" customWidth="1"/>
    <col min="9991" max="9991" width="18.7109375" style="1" bestFit="1" customWidth="1"/>
    <col min="9992" max="9992" width="21.5703125" style="1" bestFit="1" customWidth="1"/>
    <col min="9993" max="9993" width="5.28515625" style="1" bestFit="1" customWidth="1"/>
    <col min="9994" max="9994" width="3.28515625" style="1" customWidth="1"/>
    <col min="9995" max="9996" width="13.5703125" style="1" customWidth="1"/>
    <col min="9997" max="10244" width="11.42578125" style="1"/>
    <col min="10245" max="10245" width="2.7109375" style="1" bestFit="1" customWidth="1"/>
    <col min="10246" max="10246" width="3" style="1" customWidth="1"/>
    <col min="10247" max="10247" width="18.7109375" style="1" bestFit="1" customWidth="1"/>
    <col min="10248" max="10248" width="21.5703125" style="1" bestFit="1" customWidth="1"/>
    <col min="10249" max="10249" width="5.28515625" style="1" bestFit="1" customWidth="1"/>
    <col min="10250" max="10250" width="3.28515625" style="1" customWidth="1"/>
    <col min="10251" max="10252" width="13.5703125" style="1" customWidth="1"/>
    <col min="10253" max="10500" width="11.42578125" style="1"/>
    <col min="10501" max="10501" width="2.7109375" style="1" bestFit="1" customWidth="1"/>
    <col min="10502" max="10502" width="3" style="1" customWidth="1"/>
    <col min="10503" max="10503" width="18.7109375" style="1" bestFit="1" customWidth="1"/>
    <col min="10504" max="10504" width="21.5703125" style="1" bestFit="1" customWidth="1"/>
    <col min="10505" max="10505" width="5.28515625" style="1" bestFit="1" customWidth="1"/>
    <col min="10506" max="10506" width="3.28515625" style="1" customWidth="1"/>
    <col min="10507" max="10508" width="13.5703125" style="1" customWidth="1"/>
    <col min="10509" max="10756" width="11.42578125" style="1"/>
    <col min="10757" max="10757" width="2.7109375" style="1" bestFit="1" customWidth="1"/>
    <col min="10758" max="10758" width="3" style="1" customWidth="1"/>
    <col min="10759" max="10759" width="18.7109375" style="1" bestFit="1" customWidth="1"/>
    <col min="10760" max="10760" width="21.5703125" style="1" bestFit="1" customWidth="1"/>
    <col min="10761" max="10761" width="5.28515625" style="1" bestFit="1" customWidth="1"/>
    <col min="10762" max="10762" width="3.28515625" style="1" customWidth="1"/>
    <col min="10763" max="10764" width="13.5703125" style="1" customWidth="1"/>
    <col min="10765" max="11012" width="11.42578125" style="1"/>
    <col min="11013" max="11013" width="2.7109375" style="1" bestFit="1" customWidth="1"/>
    <col min="11014" max="11014" width="3" style="1" customWidth="1"/>
    <col min="11015" max="11015" width="18.7109375" style="1" bestFit="1" customWidth="1"/>
    <col min="11016" max="11016" width="21.5703125" style="1" bestFit="1" customWidth="1"/>
    <col min="11017" max="11017" width="5.28515625" style="1" bestFit="1" customWidth="1"/>
    <col min="11018" max="11018" width="3.28515625" style="1" customWidth="1"/>
    <col min="11019" max="11020" width="13.5703125" style="1" customWidth="1"/>
    <col min="11021" max="11268" width="11.42578125" style="1"/>
    <col min="11269" max="11269" width="2.7109375" style="1" bestFit="1" customWidth="1"/>
    <col min="11270" max="11270" width="3" style="1" customWidth="1"/>
    <col min="11271" max="11271" width="18.7109375" style="1" bestFit="1" customWidth="1"/>
    <col min="11272" max="11272" width="21.5703125" style="1" bestFit="1" customWidth="1"/>
    <col min="11273" max="11273" width="5.28515625" style="1" bestFit="1" customWidth="1"/>
    <col min="11274" max="11274" width="3.28515625" style="1" customWidth="1"/>
    <col min="11275" max="11276" width="13.5703125" style="1" customWidth="1"/>
    <col min="11277" max="11524" width="11.42578125" style="1"/>
    <col min="11525" max="11525" width="2.7109375" style="1" bestFit="1" customWidth="1"/>
    <col min="11526" max="11526" width="3" style="1" customWidth="1"/>
    <col min="11527" max="11527" width="18.7109375" style="1" bestFit="1" customWidth="1"/>
    <col min="11528" max="11528" width="21.5703125" style="1" bestFit="1" customWidth="1"/>
    <col min="11529" max="11529" width="5.28515625" style="1" bestFit="1" customWidth="1"/>
    <col min="11530" max="11530" width="3.28515625" style="1" customWidth="1"/>
    <col min="11531" max="11532" width="13.5703125" style="1" customWidth="1"/>
    <col min="11533" max="11780" width="11.42578125" style="1"/>
    <col min="11781" max="11781" width="2.7109375" style="1" bestFit="1" customWidth="1"/>
    <col min="11782" max="11782" width="3" style="1" customWidth="1"/>
    <col min="11783" max="11783" width="18.7109375" style="1" bestFit="1" customWidth="1"/>
    <col min="11784" max="11784" width="21.5703125" style="1" bestFit="1" customWidth="1"/>
    <col min="11785" max="11785" width="5.28515625" style="1" bestFit="1" customWidth="1"/>
    <col min="11786" max="11786" width="3.28515625" style="1" customWidth="1"/>
    <col min="11787" max="11788" width="13.5703125" style="1" customWidth="1"/>
    <col min="11789" max="12036" width="11.42578125" style="1"/>
    <col min="12037" max="12037" width="2.7109375" style="1" bestFit="1" customWidth="1"/>
    <col min="12038" max="12038" width="3" style="1" customWidth="1"/>
    <col min="12039" max="12039" width="18.7109375" style="1" bestFit="1" customWidth="1"/>
    <col min="12040" max="12040" width="21.5703125" style="1" bestFit="1" customWidth="1"/>
    <col min="12041" max="12041" width="5.28515625" style="1" bestFit="1" customWidth="1"/>
    <col min="12042" max="12042" width="3.28515625" style="1" customWidth="1"/>
    <col min="12043" max="12044" width="13.5703125" style="1" customWidth="1"/>
    <col min="12045" max="12292" width="11.42578125" style="1"/>
    <col min="12293" max="12293" width="2.7109375" style="1" bestFit="1" customWidth="1"/>
    <col min="12294" max="12294" width="3" style="1" customWidth="1"/>
    <col min="12295" max="12295" width="18.7109375" style="1" bestFit="1" customWidth="1"/>
    <col min="12296" max="12296" width="21.5703125" style="1" bestFit="1" customWidth="1"/>
    <col min="12297" max="12297" width="5.28515625" style="1" bestFit="1" customWidth="1"/>
    <col min="12298" max="12298" width="3.28515625" style="1" customWidth="1"/>
    <col min="12299" max="12300" width="13.5703125" style="1" customWidth="1"/>
    <col min="12301" max="12548" width="11.42578125" style="1"/>
    <col min="12549" max="12549" width="2.7109375" style="1" bestFit="1" customWidth="1"/>
    <col min="12550" max="12550" width="3" style="1" customWidth="1"/>
    <col min="12551" max="12551" width="18.7109375" style="1" bestFit="1" customWidth="1"/>
    <col min="12552" max="12552" width="21.5703125" style="1" bestFit="1" customWidth="1"/>
    <col min="12553" max="12553" width="5.28515625" style="1" bestFit="1" customWidth="1"/>
    <col min="12554" max="12554" width="3.28515625" style="1" customWidth="1"/>
    <col min="12555" max="12556" width="13.5703125" style="1" customWidth="1"/>
    <col min="12557" max="12804" width="11.42578125" style="1"/>
    <col min="12805" max="12805" width="2.7109375" style="1" bestFit="1" customWidth="1"/>
    <col min="12806" max="12806" width="3" style="1" customWidth="1"/>
    <col min="12807" max="12807" width="18.7109375" style="1" bestFit="1" customWidth="1"/>
    <col min="12808" max="12808" width="21.5703125" style="1" bestFit="1" customWidth="1"/>
    <col min="12809" max="12809" width="5.28515625" style="1" bestFit="1" customWidth="1"/>
    <col min="12810" max="12810" width="3.28515625" style="1" customWidth="1"/>
    <col min="12811" max="12812" width="13.5703125" style="1" customWidth="1"/>
    <col min="12813" max="13060" width="11.42578125" style="1"/>
    <col min="13061" max="13061" width="2.7109375" style="1" bestFit="1" customWidth="1"/>
    <col min="13062" max="13062" width="3" style="1" customWidth="1"/>
    <col min="13063" max="13063" width="18.7109375" style="1" bestFit="1" customWidth="1"/>
    <col min="13064" max="13064" width="21.5703125" style="1" bestFit="1" customWidth="1"/>
    <col min="13065" max="13065" width="5.28515625" style="1" bestFit="1" customWidth="1"/>
    <col min="13066" max="13066" width="3.28515625" style="1" customWidth="1"/>
    <col min="13067" max="13068" width="13.5703125" style="1" customWidth="1"/>
    <col min="13069" max="13316" width="11.42578125" style="1"/>
    <col min="13317" max="13317" width="2.7109375" style="1" bestFit="1" customWidth="1"/>
    <col min="13318" max="13318" width="3" style="1" customWidth="1"/>
    <col min="13319" max="13319" width="18.7109375" style="1" bestFit="1" customWidth="1"/>
    <col min="13320" max="13320" width="21.5703125" style="1" bestFit="1" customWidth="1"/>
    <col min="13321" max="13321" width="5.28515625" style="1" bestFit="1" customWidth="1"/>
    <col min="13322" max="13322" width="3.28515625" style="1" customWidth="1"/>
    <col min="13323" max="13324" width="13.5703125" style="1" customWidth="1"/>
    <col min="13325" max="13572" width="11.42578125" style="1"/>
    <col min="13573" max="13573" width="2.7109375" style="1" bestFit="1" customWidth="1"/>
    <col min="13574" max="13574" width="3" style="1" customWidth="1"/>
    <col min="13575" max="13575" width="18.7109375" style="1" bestFit="1" customWidth="1"/>
    <col min="13576" max="13576" width="21.5703125" style="1" bestFit="1" customWidth="1"/>
    <col min="13577" max="13577" width="5.28515625" style="1" bestFit="1" customWidth="1"/>
    <col min="13578" max="13578" width="3.28515625" style="1" customWidth="1"/>
    <col min="13579" max="13580" width="13.5703125" style="1" customWidth="1"/>
    <col min="13581" max="13828" width="11.42578125" style="1"/>
    <col min="13829" max="13829" width="2.7109375" style="1" bestFit="1" customWidth="1"/>
    <col min="13830" max="13830" width="3" style="1" customWidth="1"/>
    <col min="13831" max="13831" width="18.7109375" style="1" bestFit="1" customWidth="1"/>
    <col min="13832" max="13832" width="21.5703125" style="1" bestFit="1" customWidth="1"/>
    <col min="13833" max="13833" width="5.28515625" style="1" bestFit="1" customWidth="1"/>
    <col min="13834" max="13834" width="3.28515625" style="1" customWidth="1"/>
    <col min="13835" max="13836" width="13.5703125" style="1" customWidth="1"/>
    <col min="13837" max="14084" width="11.42578125" style="1"/>
    <col min="14085" max="14085" width="2.7109375" style="1" bestFit="1" customWidth="1"/>
    <col min="14086" max="14086" width="3" style="1" customWidth="1"/>
    <col min="14087" max="14087" width="18.7109375" style="1" bestFit="1" customWidth="1"/>
    <col min="14088" max="14088" width="21.5703125" style="1" bestFit="1" customWidth="1"/>
    <col min="14089" max="14089" width="5.28515625" style="1" bestFit="1" customWidth="1"/>
    <col min="14090" max="14090" width="3.28515625" style="1" customWidth="1"/>
    <col min="14091" max="14092" width="13.5703125" style="1" customWidth="1"/>
    <col min="14093" max="14340" width="11.42578125" style="1"/>
    <col min="14341" max="14341" width="2.7109375" style="1" bestFit="1" customWidth="1"/>
    <col min="14342" max="14342" width="3" style="1" customWidth="1"/>
    <col min="14343" max="14343" width="18.7109375" style="1" bestFit="1" customWidth="1"/>
    <col min="14344" max="14344" width="21.5703125" style="1" bestFit="1" customWidth="1"/>
    <col min="14345" max="14345" width="5.28515625" style="1" bestFit="1" customWidth="1"/>
    <col min="14346" max="14346" width="3.28515625" style="1" customWidth="1"/>
    <col min="14347" max="14348" width="13.5703125" style="1" customWidth="1"/>
    <col min="14349" max="14596" width="11.42578125" style="1"/>
    <col min="14597" max="14597" width="2.7109375" style="1" bestFit="1" customWidth="1"/>
    <col min="14598" max="14598" width="3" style="1" customWidth="1"/>
    <col min="14599" max="14599" width="18.7109375" style="1" bestFit="1" customWidth="1"/>
    <col min="14600" max="14600" width="21.5703125" style="1" bestFit="1" customWidth="1"/>
    <col min="14601" max="14601" width="5.28515625" style="1" bestFit="1" customWidth="1"/>
    <col min="14602" max="14602" width="3.28515625" style="1" customWidth="1"/>
    <col min="14603" max="14604" width="13.5703125" style="1" customWidth="1"/>
    <col min="14605" max="14852" width="11.42578125" style="1"/>
    <col min="14853" max="14853" width="2.7109375" style="1" bestFit="1" customWidth="1"/>
    <col min="14854" max="14854" width="3" style="1" customWidth="1"/>
    <col min="14855" max="14855" width="18.7109375" style="1" bestFit="1" customWidth="1"/>
    <col min="14856" max="14856" width="21.5703125" style="1" bestFit="1" customWidth="1"/>
    <col min="14857" max="14857" width="5.28515625" style="1" bestFit="1" customWidth="1"/>
    <col min="14858" max="14858" width="3.28515625" style="1" customWidth="1"/>
    <col min="14859" max="14860" width="13.5703125" style="1" customWidth="1"/>
    <col min="14861" max="15108" width="11.42578125" style="1"/>
    <col min="15109" max="15109" width="2.7109375" style="1" bestFit="1" customWidth="1"/>
    <col min="15110" max="15110" width="3" style="1" customWidth="1"/>
    <col min="15111" max="15111" width="18.7109375" style="1" bestFit="1" customWidth="1"/>
    <col min="15112" max="15112" width="21.5703125" style="1" bestFit="1" customWidth="1"/>
    <col min="15113" max="15113" width="5.28515625" style="1" bestFit="1" customWidth="1"/>
    <col min="15114" max="15114" width="3.28515625" style="1" customWidth="1"/>
    <col min="15115" max="15116" width="13.5703125" style="1" customWidth="1"/>
    <col min="15117" max="15364" width="11.42578125" style="1"/>
    <col min="15365" max="15365" width="2.7109375" style="1" bestFit="1" customWidth="1"/>
    <col min="15366" max="15366" width="3" style="1" customWidth="1"/>
    <col min="15367" max="15367" width="18.7109375" style="1" bestFit="1" customWidth="1"/>
    <col min="15368" max="15368" width="21.5703125" style="1" bestFit="1" customWidth="1"/>
    <col min="15369" max="15369" width="5.28515625" style="1" bestFit="1" customWidth="1"/>
    <col min="15370" max="15370" width="3.28515625" style="1" customWidth="1"/>
    <col min="15371" max="15372" width="13.5703125" style="1" customWidth="1"/>
    <col min="15373" max="15620" width="11.42578125" style="1"/>
    <col min="15621" max="15621" width="2.7109375" style="1" bestFit="1" customWidth="1"/>
    <col min="15622" max="15622" width="3" style="1" customWidth="1"/>
    <col min="15623" max="15623" width="18.7109375" style="1" bestFit="1" customWidth="1"/>
    <col min="15624" max="15624" width="21.5703125" style="1" bestFit="1" customWidth="1"/>
    <col min="15625" max="15625" width="5.28515625" style="1" bestFit="1" customWidth="1"/>
    <col min="15626" max="15626" width="3.28515625" style="1" customWidth="1"/>
    <col min="15627" max="15628" width="13.5703125" style="1" customWidth="1"/>
    <col min="15629" max="15876" width="11.42578125" style="1"/>
    <col min="15877" max="15877" width="2.7109375" style="1" bestFit="1" customWidth="1"/>
    <col min="15878" max="15878" width="3" style="1" customWidth="1"/>
    <col min="15879" max="15879" width="18.7109375" style="1" bestFit="1" customWidth="1"/>
    <col min="15880" max="15880" width="21.5703125" style="1" bestFit="1" customWidth="1"/>
    <col min="15881" max="15881" width="5.28515625" style="1" bestFit="1" customWidth="1"/>
    <col min="15882" max="15882" width="3.28515625" style="1" customWidth="1"/>
    <col min="15883" max="15884" width="13.5703125" style="1" customWidth="1"/>
    <col min="15885" max="16132" width="11.42578125" style="1"/>
    <col min="16133" max="16133" width="2.7109375" style="1" bestFit="1" customWidth="1"/>
    <col min="16134" max="16134" width="3" style="1" customWidth="1"/>
    <col min="16135" max="16135" width="18.7109375" style="1" bestFit="1" customWidth="1"/>
    <col min="16136" max="16136" width="21.5703125" style="1" bestFit="1" customWidth="1"/>
    <col min="16137" max="16137" width="5.28515625" style="1" bestFit="1" customWidth="1"/>
    <col min="16138" max="16138" width="3.28515625" style="1" customWidth="1"/>
    <col min="16139" max="16140" width="13.5703125" style="1" customWidth="1"/>
    <col min="16141" max="16384" width="11.42578125" style="1"/>
  </cols>
  <sheetData>
    <row r="2" spans="1:15" ht="12.75" customHeight="1" x14ac:dyDescent="0.2">
      <c r="D2" s="263" t="str">
        <f>IF('LISTE ENGAGES'!Q3="",'LISTE ENGAGES'!P3,'LISTE ENGAGES'!Q3)</f>
        <v>APPELATION TOURNOI</v>
      </c>
      <c r="E2" s="263"/>
      <c r="F2" s="263"/>
      <c r="G2" s="263"/>
      <c r="H2" s="263"/>
      <c r="I2" s="263"/>
      <c r="J2" s="263"/>
      <c r="K2" s="263"/>
      <c r="L2" s="263"/>
      <c r="M2" s="263"/>
      <c r="N2" s="264">
        <f>'LISTE ENGAGES'!H1:H3</f>
        <v>0</v>
      </c>
    </row>
    <row r="3" spans="1:15" ht="12.75" customHeight="1" x14ac:dyDescent="0.2"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5"/>
    </row>
    <row r="4" spans="1:15" ht="15" x14ac:dyDescent="0.25">
      <c r="D4" s="267" t="str">
        <f>IF('LISTE ENGAGES'!Q4="",'LISTE ENGAGES'!P4,'LISTE ENGAGES'!Q4)</f>
        <v>LIEU</v>
      </c>
      <c r="E4" s="267"/>
      <c r="F4" s="267"/>
      <c r="G4" s="267"/>
      <c r="H4" s="268" t="str">
        <f>'LISTE ENGAGES'!F4</f>
        <v>DATE</v>
      </c>
      <c r="I4" s="268"/>
      <c r="J4" s="268"/>
      <c r="K4" s="268"/>
      <c r="L4" s="268"/>
      <c r="M4" s="2" t="str">
        <f>'LISTE ENGAGES'!H4</f>
        <v>GENRE</v>
      </c>
      <c r="N4" s="266"/>
    </row>
    <row r="5" spans="1:15" ht="15" x14ac:dyDescent="0.25">
      <c r="D5" s="267" t="str">
        <f>IF('LISTE ENGAGES'!Q5&lt;&gt;"",'LISTE ENGAGES'!Q5,'LISTE ENGAGES'!P5)</f>
        <v>TYPE</v>
      </c>
      <c r="E5" s="267"/>
      <c r="F5" s="267"/>
      <c r="G5" s="267"/>
      <c r="H5" s="267"/>
      <c r="I5" s="267"/>
      <c r="J5" s="267"/>
      <c r="K5" s="267"/>
      <c r="L5" s="267"/>
      <c r="M5" s="267"/>
      <c r="N5" s="269"/>
    </row>
    <row r="6" spans="1:15" ht="15" x14ac:dyDescent="0.25">
      <c r="D6" s="261" t="s">
        <v>0</v>
      </c>
      <c r="E6" s="261"/>
      <c r="F6" s="261"/>
      <c r="G6" s="261"/>
      <c r="H6" s="261"/>
      <c r="I6" s="261"/>
      <c r="J6" s="261"/>
      <c r="K6" s="261"/>
      <c r="L6" s="261"/>
      <c r="M6" s="261"/>
      <c r="N6" s="262"/>
    </row>
    <row r="8" spans="1:15" x14ac:dyDescent="0.2">
      <c r="A8" s="3" t="s">
        <v>1</v>
      </c>
      <c r="B8" s="3"/>
      <c r="C8" s="3" t="s">
        <v>2</v>
      </c>
      <c r="D8" s="3" t="s">
        <v>3</v>
      </c>
      <c r="E8" s="3" t="s">
        <v>220</v>
      </c>
      <c r="F8" s="3" t="s">
        <v>221</v>
      </c>
      <c r="G8" s="3" t="s">
        <v>2</v>
      </c>
      <c r="H8" s="3" t="s">
        <v>3</v>
      </c>
      <c r="I8" s="3" t="s">
        <v>220</v>
      </c>
      <c r="J8" s="3" t="s">
        <v>221</v>
      </c>
      <c r="K8" s="3" t="s">
        <v>4</v>
      </c>
      <c r="L8" s="3" t="s">
        <v>5</v>
      </c>
      <c r="M8" s="4" t="s">
        <v>6</v>
      </c>
      <c r="N8" s="4" t="s">
        <v>7</v>
      </c>
      <c r="O8" s="42" t="s">
        <v>213</v>
      </c>
    </row>
    <row r="9" spans="1:15" s="13" customFormat="1" ht="24.95" customHeight="1" x14ac:dyDescent="0.2">
      <c r="A9" s="5">
        <v>1</v>
      </c>
      <c r="B9" s="5"/>
      <c r="C9" s="6" t="s">
        <v>8</v>
      </c>
      <c r="D9" s="7"/>
      <c r="E9" s="7"/>
      <c r="F9" s="7"/>
      <c r="G9" s="8">
        <v>1</v>
      </c>
      <c r="H9" s="9"/>
      <c r="I9" s="9"/>
      <c r="J9" s="9"/>
      <c r="K9" s="10"/>
      <c r="L9" s="11"/>
      <c r="M9" s="12"/>
      <c r="N9" s="12"/>
      <c r="O9" s="111"/>
    </row>
    <row r="10" spans="1:15" s="13" customFormat="1" ht="24.95" customHeight="1" x14ac:dyDescent="0.2">
      <c r="A10" s="12">
        <v>2</v>
      </c>
      <c r="B10" s="5"/>
      <c r="C10" s="6" t="s">
        <v>8</v>
      </c>
      <c r="D10" s="7"/>
      <c r="E10" s="7"/>
      <c r="F10" s="7"/>
      <c r="G10" s="8">
        <v>2</v>
      </c>
      <c r="H10" s="9"/>
      <c r="I10" s="9"/>
      <c r="J10" s="9"/>
      <c r="K10" s="10"/>
      <c r="L10" s="11"/>
      <c r="M10" s="12"/>
      <c r="N10" s="12"/>
      <c r="O10" s="111"/>
    </row>
    <row r="11" spans="1:15" s="13" customFormat="1" ht="24.95" customHeight="1" x14ac:dyDescent="0.2">
      <c r="A11" s="14">
        <v>3</v>
      </c>
      <c r="B11" s="15"/>
      <c r="C11" s="6" t="s">
        <v>8</v>
      </c>
      <c r="D11" s="7"/>
      <c r="E11" s="7"/>
      <c r="F11" s="7"/>
      <c r="G11" s="8">
        <v>3</v>
      </c>
      <c r="H11" s="9"/>
      <c r="I11" s="9"/>
      <c r="J11" s="9"/>
      <c r="K11" s="10"/>
      <c r="L11" s="11"/>
      <c r="M11" s="12"/>
      <c r="N11" s="12"/>
      <c r="O11" s="111"/>
    </row>
    <row r="12" spans="1:15" s="13" customFormat="1" ht="24.95" customHeight="1" x14ac:dyDescent="0.2">
      <c r="A12" s="16">
        <v>4</v>
      </c>
      <c r="B12" s="15"/>
      <c r="C12" s="6" t="s">
        <v>8</v>
      </c>
      <c r="D12" s="7"/>
      <c r="E12" s="7"/>
      <c r="F12" s="7"/>
      <c r="G12" s="8">
        <v>4</v>
      </c>
      <c r="H12" s="17"/>
      <c r="I12" s="25"/>
      <c r="J12" s="25"/>
      <c r="K12" s="10"/>
      <c r="L12" s="11"/>
      <c r="M12" s="12"/>
      <c r="N12" s="12"/>
      <c r="O12" s="111"/>
    </row>
    <row r="13" spans="1:15" s="13" customFormat="1" ht="24.95" customHeight="1" x14ac:dyDescent="0.2">
      <c r="A13" s="14">
        <v>5</v>
      </c>
      <c r="B13" s="15"/>
      <c r="C13" s="6" t="s">
        <v>8</v>
      </c>
      <c r="D13" s="7"/>
      <c r="E13" s="7"/>
      <c r="F13" s="7"/>
      <c r="G13" s="8">
        <v>5</v>
      </c>
      <c r="H13" s="17"/>
      <c r="I13" s="175"/>
      <c r="J13" s="175"/>
      <c r="K13" s="18"/>
      <c r="L13" s="11"/>
      <c r="M13" s="12"/>
      <c r="N13" s="12"/>
      <c r="O13" s="111"/>
    </row>
    <row r="14" spans="1:15" s="13" customFormat="1" ht="24.95" customHeight="1" x14ac:dyDescent="0.2">
      <c r="A14" s="5">
        <v>6</v>
      </c>
      <c r="B14" s="15"/>
      <c r="C14" s="6" t="s">
        <v>8</v>
      </c>
      <c r="D14" s="7"/>
      <c r="E14" s="7"/>
      <c r="F14" s="7"/>
      <c r="G14" s="8">
        <v>6</v>
      </c>
      <c r="H14" s="17"/>
      <c r="I14" s="25"/>
      <c r="J14" s="25"/>
      <c r="K14" s="10"/>
      <c r="L14" s="11"/>
      <c r="M14" s="12"/>
      <c r="N14" s="12"/>
      <c r="O14" s="111"/>
    </row>
    <row r="15" spans="1:15" s="13" customFormat="1" ht="24.95" customHeight="1" x14ac:dyDescent="0.2">
      <c r="A15" s="19">
        <v>7</v>
      </c>
      <c r="B15" s="20"/>
      <c r="C15" s="6" t="s">
        <v>8</v>
      </c>
      <c r="D15" s="7"/>
      <c r="E15" s="7"/>
      <c r="F15" s="7"/>
      <c r="G15" s="8">
        <v>7</v>
      </c>
      <c r="H15" s="17"/>
      <c r="I15" s="25"/>
      <c r="J15" s="25"/>
      <c r="K15" s="10"/>
      <c r="L15" s="21"/>
      <c r="M15" s="22"/>
      <c r="N15" s="22"/>
      <c r="O15" s="111"/>
    </row>
    <row r="16" spans="1:15" s="13" customFormat="1" ht="24.95" customHeight="1" x14ac:dyDescent="0.2">
      <c r="A16" s="16">
        <v>8</v>
      </c>
      <c r="B16" s="15"/>
      <c r="C16" s="6" t="s">
        <v>8</v>
      </c>
      <c r="D16" s="7"/>
      <c r="E16" s="7"/>
      <c r="F16" s="7"/>
      <c r="G16" s="8">
        <v>8</v>
      </c>
      <c r="H16" s="17"/>
      <c r="I16" s="175"/>
      <c r="J16" s="175"/>
      <c r="K16" s="18"/>
      <c r="L16" s="11"/>
      <c r="M16" s="12"/>
      <c r="N16" s="12"/>
      <c r="O16" s="111"/>
    </row>
    <row r="17" spans="1:15" s="13" customFormat="1" ht="24.95" customHeight="1" x14ac:dyDescent="0.2">
      <c r="A17" s="23">
        <v>9</v>
      </c>
      <c r="B17" s="20"/>
      <c r="C17" s="6" t="s">
        <v>8</v>
      </c>
      <c r="D17" s="7"/>
      <c r="E17" s="7"/>
      <c r="F17" s="7"/>
      <c r="G17" s="8">
        <v>9</v>
      </c>
      <c r="H17" s="17"/>
      <c r="I17" s="25"/>
      <c r="J17" s="25"/>
      <c r="K17" s="10"/>
      <c r="L17" s="21"/>
      <c r="M17" s="22"/>
      <c r="N17" s="22"/>
      <c r="O17" s="111"/>
    </row>
    <row r="18" spans="1:15" s="13" customFormat="1" ht="24.95" customHeight="1" x14ac:dyDescent="0.2">
      <c r="A18" s="16">
        <v>10</v>
      </c>
      <c r="B18" s="15"/>
      <c r="C18" s="6" t="s">
        <v>8</v>
      </c>
      <c r="D18" s="7"/>
      <c r="E18" s="7"/>
      <c r="F18" s="7"/>
      <c r="G18" s="8">
        <v>10</v>
      </c>
      <c r="H18" s="17"/>
      <c r="I18" s="25"/>
      <c r="J18" s="25"/>
      <c r="K18" s="10"/>
      <c r="L18" s="11"/>
      <c r="M18" s="12"/>
      <c r="N18" s="12"/>
      <c r="O18" s="111"/>
    </row>
    <row r="19" spans="1:15" s="13" customFormat="1" ht="24.95" customHeight="1" x14ac:dyDescent="0.2">
      <c r="A19" s="23">
        <v>11</v>
      </c>
      <c r="B19" s="20"/>
      <c r="C19" s="6" t="s">
        <v>8</v>
      </c>
      <c r="D19" s="7"/>
      <c r="E19" s="7"/>
      <c r="F19" s="7"/>
      <c r="G19" s="8">
        <v>11</v>
      </c>
      <c r="H19" s="9"/>
      <c r="I19" s="9"/>
      <c r="J19" s="9"/>
      <c r="K19" s="10"/>
      <c r="L19" s="21"/>
      <c r="M19" s="22"/>
      <c r="N19" s="22"/>
      <c r="O19" s="111"/>
    </row>
    <row r="20" spans="1:15" s="13" customFormat="1" ht="24.95" customHeight="1" x14ac:dyDescent="0.2">
      <c r="A20" s="16">
        <v>12</v>
      </c>
      <c r="B20" s="15"/>
      <c r="C20" s="6" t="s">
        <v>8</v>
      </c>
      <c r="D20" s="6"/>
      <c r="E20" s="7"/>
      <c r="F20" s="7"/>
      <c r="G20" s="8">
        <v>12</v>
      </c>
      <c r="H20" s="17"/>
      <c r="I20" s="175"/>
      <c r="J20" s="175"/>
      <c r="K20" s="18"/>
      <c r="L20" s="11"/>
      <c r="M20" s="12"/>
      <c r="N20" s="12"/>
      <c r="O20" s="111"/>
    </row>
    <row r="21" spans="1:15" s="13" customFormat="1" ht="24.95" customHeight="1" x14ac:dyDescent="0.2">
      <c r="A21" s="16">
        <v>13</v>
      </c>
      <c r="B21" s="15"/>
      <c r="C21" s="6" t="s">
        <v>8</v>
      </c>
      <c r="D21" s="7"/>
      <c r="E21" s="7"/>
      <c r="F21" s="7"/>
      <c r="G21" s="8">
        <v>13</v>
      </c>
      <c r="H21" s="9"/>
      <c r="I21" s="9"/>
      <c r="J21" s="9"/>
      <c r="K21" s="10"/>
      <c r="L21" s="11"/>
      <c r="M21" s="12"/>
      <c r="N21" s="12"/>
      <c r="O21" s="111"/>
    </row>
    <row r="22" spans="1:15" s="13" customFormat="1" ht="24.95" customHeight="1" x14ac:dyDescent="0.2">
      <c r="A22" s="16">
        <v>14</v>
      </c>
      <c r="B22" s="15"/>
      <c r="C22" s="6" t="s">
        <v>8</v>
      </c>
      <c r="D22" s="7"/>
      <c r="E22" s="7"/>
      <c r="F22" s="7"/>
      <c r="G22" s="8">
        <v>14</v>
      </c>
      <c r="H22" s="8"/>
      <c r="I22" s="8"/>
      <c r="J22" s="8"/>
      <c r="K22" s="24"/>
      <c r="L22" s="11"/>
      <c r="M22" s="12"/>
      <c r="N22" s="12"/>
      <c r="O22" s="111"/>
    </row>
    <row r="23" spans="1:15" s="13" customFormat="1" ht="24.95" customHeight="1" x14ac:dyDescent="0.2">
      <c r="A23" s="16">
        <v>15</v>
      </c>
      <c r="B23" s="15"/>
      <c r="C23" s="6" t="s">
        <v>8</v>
      </c>
      <c r="D23" s="7"/>
      <c r="E23" s="7"/>
      <c r="F23" s="7"/>
      <c r="G23" s="8">
        <v>15</v>
      </c>
      <c r="H23" s="9"/>
      <c r="I23" s="9"/>
      <c r="J23" s="9"/>
      <c r="K23" s="10"/>
      <c r="L23" s="11"/>
      <c r="M23" s="12"/>
      <c r="N23" s="12"/>
      <c r="O23" s="111"/>
    </row>
    <row r="24" spans="1:15" s="13" customFormat="1" ht="24.95" customHeight="1" x14ac:dyDescent="0.2">
      <c r="A24" s="14">
        <v>16</v>
      </c>
      <c r="B24" s="11"/>
      <c r="C24" s="6" t="s">
        <v>8</v>
      </c>
      <c r="D24" s="6"/>
      <c r="E24" s="7"/>
      <c r="F24" s="7"/>
      <c r="G24" s="8">
        <v>16</v>
      </c>
      <c r="H24" s="25"/>
      <c r="I24" s="25"/>
      <c r="J24" s="25"/>
      <c r="K24" s="10"/>
      <c r="L24" s="11"/>
      <c r="M24" s="12"/>
      <c r="N24" s="12"/>
      <c r="O24" s="111"/>
    </row>
    <row r="25" spans="1:15" s="13" customFormat="1" x14ac:dyDescent="0.2">
      <c r="C25" s="26"/>
      <c r="D25" s="26"/>
      <c r="E25" s="26"/>
      <c r="F25" s="26"/>
      <c r="G25" s="26"/>
      <c r="H25" s="26"/>
      <c r="I25" s="26"/>
      <c r="J25" s="26"/>
      <c r="K25" s="26"/>
    </row>
    <row r="26" spans="1:15" s="13" customFormat="1" x14ac:dyDescent="0.2">
      <c r="C26" s="13" t="s">
        <v>9</v>
      </c>
    </row>
    <row r="27" spans="1:15" x14ac:dyDescent="0.2">
      <c r="C27" s="1" t="s">
        <v>10</v>
      </c>
    </row>
    <row r="28" spans="1:15" x14ac:dyDescent="0.2">
      <c r="C28" s="1" t="s">
        <v>11</v>
      </c>
    </row>
    <row r="29" spans="1:15" x14ac:dyDescent="0.2">
      <c r="C29" s="1" t="s">
        <v>12</v>
      </c>
    </row>
  </sheetData>
  <sheetProtection password="E69A" sheet="1" objects="1" scenarios="1" selectLockedCells="1"/>
  <mergeCells count="6">
    <mergeCell ref="D6:N6"/>
    <mergeCell ref="D2:M3"/>
    <mergeCell ref="N2:N4"/>
    <mergeCell ref="D4:G4"/>
    <mergeCell ref="H4:L4"/>
    <mergeCell ref="D5:N5"/>
  </mergeCells>
  <printOptions horizontalCentered="1" verticalCentered="1"/>
  <pageMargins left="0.25" right="0.25" top="0.75" bottom="0.75" header="0.3" footer="0.3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Z43"/>
  <sheetViews>
    <sheetView workbookViewId="0">
      <selection activeCell="J42" sqref="J42"/>
    </sheetView>
  </sheetViews>
  <sheetFormatPr baseColWidth="10" defaultRowHeight="12.75" x14ac:dyDescent="0.2"/>
  <cols>
    <col min="1" max="1" width="21.5703125" style="1" bestFit="1" customWidth="1"/>
    <col min="2" max="2" width="2.85546875" style="27" bestFit="1" customWidth="1"/>
    <col min="3" max="3" width="14.28515625" style="1" bestFit="1" customWidth="1"/>
    <col min="4" max="4" width="5.5703125" style="1" bestFit="1" customWidth="1"/>
    <col min="5" max="5" width="14.28515625" style="1" bestFit="1" customWidth="1"/>
    <col min="6" max="6" width="6.7109375" style="1" bestFit="1" customWidth="1"/>
    <col min="7" max="7" width="5.140625" style="1" bestFit="1" customWidth="1"/>
    <col min="8" max="8" width="29.28515625" style="29" bestFit="1" customWidth="1"/>
    <col min="9" max="9" width="2.7109375" style="30" customWidth="1"/>
    <col min="10" max="10" width="25.85546875" style="31" bestFit="1" customWidth="1"/>
    <col min="11" max="11" width="9.7109375" style="30" customWidth="1"/>
    <col min="12" max="12" width="8.85546875" style="30" bestFit="1" customWidth="1"/>
    <col min="13" max="13" width="3" style="30" bestFit="1" customWidth="1"/>
    <col min="14" max="14" width="5.140625" style="30" bestFit="1" customWidth="1"/>
    <col min="15" max="15" width="29.28515625" style="29" bestFit="1" customWidth="1"/>
    <col min="16" max="16" width="2.7109375" style="30" customWidth="1"/>
    <col min="17" max="17" width="24.5703125" style="31" bestFit="1" customWidth="1"/>
    <col min="18" max="18" width="10" style="1" customWidth="1"/>
    <col min="19" max="266" width="11.42578125" style="1"/>
    <col min="267" max="267" width="3.5703125" style="1" customWidth="1"/>
    <col min="268" max="268" width="11.42578125" style="1"/>
    <col min="269" max="269" width="4.42578125" style="1" customWidth="1"/>
    <col min="270" max="270" width="11.42578125" style="1"/>
    <col min="271" max="271" width="5" style="1" customWidth="1"/>
    <col min="272" max="272" width="11.42578125" style="1"/>
    <col min="273" max="273" width="4.140625" style="1" customWidth="1"/>
    <col min="274" max="522" width="11.42578125" style="1"/>
    <col min="523" max="523" width="3.5703125" style="1" customWidth="1"/>
    <col min="524" max="524" width="11.42578125" style="1"/>
    <col min="525" max="525" width="4.42578125" style="1" customWidth="1"/>
    <col min="526" max="526" width="11.42578125" style="1"/>
    <col min="527" max="527" width="5" style="1" customWidth="1"/>
    <col min="528" max="528" width="11.42578125" style="1"/>
    <col min="529" max="529" width="4.140625" style="1" customWidth="1"/>
    <col min="530" max="778" width="11.42578125" style="1"/>
    <col min="779" max="779" width="3.5703125" style="1" customWidth="1"/>
    <col min="780" max="780" width="11.42578125" style="1"/>
    <col min="781" max="781" width="4.42578125" style="1" customWidth="1"/>
    <col min="782" max="782" width="11.42578125" style="1"/>
    <col min="783" max="783" width="5" style="1" customWidth="1"/>
    <col min="784" max="784" width="11.42578125" style="1"/>
    <col min="785" max="785" width="4.140625" style="1" customWidth="1"/>
    <col min="786" max="1034" width="11.42578125" style="1"/>
    <col min="1035" max="1035" width="3.5703125" style="1" customWidth="1"/>
    <col min="1036" max="1036" width="11.42578125" style="1"/>
    <col min="1037" max="1037" width="4.42578125" style="1" customWidth="1"/>
    <col min="1038" max="1038" width="11.42578125" style="1"/>
    <col min="1039" max="1039" width="5" style="1" customWidth="1"/>
    <col min="1040" max="1040" width="11.42578125" style="1"/>
    <col min="1041" max="1041" width="4.140625" style="1" customWidth="1"/>
    <col min="1042" max="1290" width="11.42578125" style="1"/>
    <col min="1291" max="1291" width="3.5703125" style="1" customWidth="1"/>
    <col min="1292" max="1292" width="11.42578125" style="1"/>
    <col min="1293" max="1293" width="4.42578125" style="1" customWidth="1"/>
    <col min="1294" max="1294" width="11.42578125" style="1"/>
    <col min="1295" max="1295" width="5" style="1" customWidth="1"/>
    <col min="1296" max="1296" width="11.42578125" style="1"/>
    <col min="1297" max="1297" width="4.140625" style="1" customWidth="1"/>
    <col min="1298" max="1546" width="11.42578125" style="1"/>
    <col min="1547" max="1547" width="3.5703125" style="1" customWidth="1"/>
    <col min="1548" max="1548" width="11.42578125" style="1"/>
    <col min="1549" max="1549" width="4.42578125" style="1" customWidth="1"/>
    <col min="1550" max="1550" width="11.42578125" style="1"/>
    <col min="1551" max="1551" width="5" style="1" customWidth="1"/>
    <col min="1552" max="1552" width="11.42578125" style="1"/>
    <col min="1553" max="1553" width="4.140625" style="1" customWidth="1"/>
    <col min="1554" max="1802" width="11.42578125" style="1"/>
    <col min="1803" max="1803" width="3.5703125" style="1" customWidth="1"/>
    <col min="1804" max="1804" width="11.42578125" style="1"/>
    <col min="1805" max="1805" width="4.42578125" style="1" customWidth="1"/>
    <col min="1806" max="1806" width="11.42578125" style="1"/>
    <col min="1807" max="1807" width="5" style="1" customWidth="1"/>
    <col min="1808" max="1808" width="11.42578125" style="1"/>
    <col min="1809" max="1809" width="4.140625" style="1" customWidth="1"/>
    <col min="1810" max="2058" width="11.42578125" style="1"/>
    <col min="2059" max="2059" width="3.5703125" style="1" customWidth="1"/>
    <col min="2060" max="2060" width="11.42578125" style="1"/>
    <col min="2061" max="2061" width="4.42578125" style="1" customWidth="1"/>
    <col min="2062" max="2062" width="11.42578125" style="1"/>
    <col min="2063" max="2063" width="5" style="1" customWidth="1"/>
    <col min="2064" max="2064" width="11.42578125" style="1"/>
    <col min="2065" max="2065" width="4.140625" style="1" customWidth="1"/>
    <col min="2066" max="2314" width="11.42578125" style="1"/>
    <col min="2315" max="2315" width="3.5703125" style="1" customWidth="1"/>
    <col min="2316" max="2316" width="11.42578125" style="1"/>
    <col min="2317" max="2317" width="4.42578125" style="1" customWidth="1"/>
    <col min="2318" max="2318" width="11.42578125" style="1"/>
    <col min="2319" max="2319" width="5" style="1" customWidth="1"/>
    <col min="2320" max="2320" width="11.42578125" style="1"/>
    <col min="2321" max="2321" width="4.140625" style="1" customWidth="1"/>
    <col min="2322" max="2570" width="11.42578125" style="1"/>
    <col min="2571" max="2571" width="3.5703125" style="1" customWidth="1"/>
    <col min="2572" max="2572" width="11.42578125" style="1"/>
    <col min="2573" max="2573" width="4.42578125" style="1" customWidth="1"/>
    <col min="2574" max="2574" width="11.42578125" style="1"/>
    <col min="2575" max="2575" width="5" style="1" customWidth="1"/>
    <col min="2576" max="2576" width="11.42578125" style="1"/>
    <col min="2577" max="2577" width="4.140625" style="1" customWidth="1"/>
    <col min="2578" max="2826" width="11.42578125" style="1"/>
    <col min="2827" max="2827" width="3.5703125" style="1" customWidth="1"/>
    <col min="2828" max="2828" width="11.42578125" style="1"/>
    <col min="2829" max="2829" width="4.42578125" style="1" customWidth="1"/>
    <col min="2830" max="2830" width="11.42578125" style="1"/>
    <col min="2831" max="2831" width="5" style="1" customWidth="1"/>
    <col min="2832" max="2832" width="11.42578125" style="1"/>
    <col min="2833" max="2833" width="4.140625" style="1" customWidth="1"/>
    <col min="2834" max="3082" width="11.42578125" style="1"/>
    <col min="3083" max="3083" width="3.5703125" style="1" customWidth="1"/>
    <col min="3084" max="3084" width="11.42578125" style="1"/>
    <col min="3085" max="3085" width="4.42578125" style="1" customWidth="1"/>
    <col min="3086" max="3086" width="11.42578125" style="1"/>
    <col min="3087" max="3087" width="5" style="1" customWidth="1"/>
    <col min="3088" max="3088" width="11.42578125" style="1"/>
    <col min="3089" max="3089" width="4.140625" style="1" customWidth="1"/>
    <col min="3090" max="3338" width="11.42578125" style="1"/>
    <col min="3339" max="3339" width="3.5703125" style="1" customWidth="1"/>
    <col min="3340" max="3340" width="11.42578125" style="1"/>
    <col min="3341" max="3341" width="4.42578125" style="1" customWidth="1"/>
    <col min="3342" max="3342" width="11.42578125" style="1"/>
    <col min="3343" max="3343" width="5" style="1" customWidth="1"/>
    <col min="3344" max="3344" width="11.42578125" style="1"/>
    <col min="3345" max="3345" width="4.140625" style="1" customWidth="1"/>
    <col min="3346" max="3594" width="11.42578125" style="1"/>
    <col min="3595" max="3595" width="3.5703125" style="1" customWidth="1"/>
    <col min="3596" max="3596" width="11.42578125" style="1"/>
    <col min="3597" max="3597" width="4.42578125" style="1" customWidth="1"/>
    <col min="3598" max="3598" width="11.42578125" style="1"/>
    <col min="3599" max="3599" width="5" style="1" customWidth="1"/>
    <col min="3600" max="3600" width="11.42578125" style="1"/>
    <col min="3601" max="3601" width="4.140625" style="1" customWidth="1"/>
    <col min="3602" max="3850" width="11.42578125" style="1"/>
    <col min="3851" max="3851" width="3.5703125" style="1" customWidth="1"/>
    <col min="3852" max="3852" width="11.42578125" style="1"/>
    <col min="3853" max="3853" width="4.42578125" style="1" customWidth="1"/>
    <col min="3854" max="3854" width="11.42578125" style="1"/>
    <col min="3855" max="3855" width="5" style="1" customWidth="1"/>
    <col min="3856" max="3856" width="11.42578125" style="1"/>
    <col min="3857" max="3857" width="4.140625" style="1" customWidth="1"/>
    <col min="3858" max="4106" width="11.42578125" style="1"/>
    <col min="4107" max="4107" width="3.5703125" style="1" customWidth="1"/>
    <col min="4108" max="4108" width="11.42578125" style="1"/>
    <col min="4109" max="4109" width="4.42578125" style="1" customWidth="1"/>
    <col min="4110" max="4110" width="11.42578125" style="1"/>
    <col min="4111" max="4111" width="5" style="1" customWidth="1"/>
    <col min="4112" max="4112" width="11.42578125" style="1"/>
    <col min="4113" max="4113" width="4.140625" style="1" customWidth="1"/>
    <col min="4114" max="4362" width="11.42578125" style="1"/>
    <col min="4363" max="4363" width="3.5703125" style="1" customWidth="1"/>
    <col min="4364" max="4364" width="11.42578125" style="1"/>
    <col min="4365" max="4365" width="4.42578125" style="1" customWidth="1"/>
    <col min="4366" max="4366" width="11.42578125" style="1"/>
    <col min="4367" max="4367" width="5" style="1" customWidth="1"/>
    <col min="4368" max="4368" width="11.42578125" style="1"/>
    <col min="4369" max="4369" width="4.140625" style="1" customWidth="1"/>
    <col min="4370" max="4618" width="11.42578125" style="1"/>
    <col min="4619" max="4619" width="3.5703125" style="1" customWidth="1"/>
    <col min="4620" max="4620" width="11.42578125" style="1"/>
    <col min="4621" max="4621" width="4.42578125" style="1" customWidth="1"/>
    <col min="4622" max="4622" width="11.42578125" style="1"/>
    <col min="4623" max="4623" width="5" style="1" customWidth="1"/>
    <col min="4624" max="4624" width="11.42578125" style="1"/>
    <col min="4625" max="4625" width="4.140625" style="1" customWidth="1"/>
    <col min="4626" max="4874" width="11.42578125" style="1"/>
    <col min="4875" max="4875" width="3.5703125" style="1" customWidth="1"/>
    <col min="4876" max="4876" width="11.42578125" style="1"/>
    <col min="4877" max="4877" width="4.42578125" style="1" customWidth="1"/>
    <col min="4878" max="4878" width="11.42578125" style="1"/>
    <col min="4879" max="4879" width="5" style="1" customWidth="1"/>
    <col min="4880" max="4880" width="11.42578125" style="1"/>
    <col min="4881" max="4881" width="4.140625" style="1" customWidth="1"/>
    <col min="4882" max="5130" width="11.42578125" style="1"/>
    <col min="5131" max="5131" width="3.5703125" style="1" customWidth="1"/>
    <col min="5132" max="5132" width="11.42578125" style="1"/>
    <col min="5133" max="5133" width="4.42578125" style="1" customWidth="1"/>
    <col min="5134" max="5134" width="11.42578125" style="1"/>
    <col min="5135" max="5135" width="5" style="1" customWidth="1"/>
    <col min="5136" max="5136" width="11.42578125" style="1"/>
    <col min="5137" max="5137" width="4.140625" style="1" customWidth="1"/>
    <col min="5138" max="5386" width="11.42578125" style="1"/>
    <col min="5387" max="5387" width="3.5703125" style="1" customWidth="1"/>
    <col min="5388" max="5388" width="11.42578125" style="1"/>
    <col min="5389" max="5389" width="4.42578125" style="1" customWidth="1"/>
    <col min="5390" max="5390" width="11.42578125" style="1"/>
    <col min="5391" max="5391" width="5" style="1" customWidth="1"/>
    <col min="5392" max="5392" width="11.42578125" style="1"/>
    <col min="5393" max="5393" width="4.140625" style="1" customWidth="1"/>
    <col min="5394" max="5642" width="11.42578125" style="1"/>
    <col min="5643" max="5643" width="3.5703125" style="1" customWidth="1"/>
    <col min="5644" max="5644" width="11.42578125" style="1"/>
    <col min="5645" max="5645" width="4.42578125" style="1" customWidth="1"/>
    <col min="5646" max="5646" width="11.42578125" style="1"/>
    <col min="5647" max="5647" width="5" style="1" customWidth="1"/>
    <col min="5648" max="5648" width="11.42578125" style="1"/>
    <col min="5649" max="5649" width="4.140625" style="1" customWidth="1"/>
    <col min="5650" max="5898" width="11.42578125" style="1"/>
    <col min="5899" max="5899" width="3.5703125" style="1" customWidth="1"/>
    <col min="5900" max="5900" width="11.42578125" style="1"/>
    <col min="5901" max="5901" width="4.42578125" style="1" customWidth="1"/>
    <col min="5902" max="5902" width="11.42578125" style="1"/>
    <col min="5903" max="5903" width="5" style="1" customWidth="1"/>
    <col min="5904" max="5904" width="11.42578125" style="1"/>
    <col min="5905" max="5905" width="4.140625" style="1" customWidth="1"/>
    <col min="5906" max="6154" width="11.42578125" style="1"/>
    <col min="6155" max="6155" width="3.5703125" style="1" customWidth="1"/>
    <col min="6156" max="6156" width="11.42578125" style="1"/>
    <col min="6157" max="6157" width="4.42578125" style="1" customWidth="1"/>
    <col min="6158" max="6158" width="11.42578125" style="1"/>
    <col min="6159" max="6159" width="5" style="1" customWidth="1"/>
    <col min="6160" max="6160" width="11.42578125" style="1"/>
    <col min="6161" max="6161" width="4.140625" style="1" customWidth="1"/>
    <col min="6162" max="6410" width="11.42578125" style="1"/>
    <col min="6411" max="6411" width="3.5703125" style="1" customWidth="1"/>
    <col min="6412" max="6412" width="11.42578125" style="1"/>
    <col min="6413" max="6413" width="4.42578125" style="1" customWidth="1"/>
    <col min="6414" max="6414" width="11.42578125" style="1"/>
    <col min="6415" max="6415" width="5" style="1" customWidth="1"/>
    <col min="6416" max="6416" width="11.42578125" style="1"/>
    <col min="6417" max="6417" width="4.140625" style="1" customWidth="1"/>
    <col min="6418" max="6666" width="11.42578125" style="1"/>
    <col min="6667" max="6667" width="3.5703125" style="1" customWidth="1"/>
    <col min="6668" max="6668" width="11.42578125" style="1"/>
    <col min="6669" max="6669" width="4.42578125" style="1" customWidth="1"/>
    <col min="6670" max="6670" width="11.42578125" style="1"/>
    <col min="6671" max="6671" width="5" style="1" customWidth="1"/>
    <col min="6672" max="6672" width="11.42578125" style="1"/>
    <col min="6673" max="6673" width="4.140625" style="1" customWidth="1"/>
    <col min="6674" max="6922" width="11.42578125" style="1"/>
    <col min="6923" max="6923" width="3.5703125" style="1" customWidth="1"/>
    <col min="6924" max="6924" width="11.42578125" style="1"/>
    <col min="6925" max="6925" width="4.42578125" style="1" customWidth="1"/>
    <col min="6926" max="6926" width="11.42578125" style="1"/>
    <col min="6927" max="6927" width="5" style="1" customWidth="1"/>
    <col min="6928" max="6928" width="11.42578125" style="1"/>
    <col min="6929" max="6929" width="4.140625" style="1" customWidth="1"/>
    <col min="6930" max="7178" width="11.42578125" style="1"/>
    <col min="7179" max="7179" width="3.5703125" style="1" customWidth="1"/>
    <col min="7180" max="7180" width="11.42578125" style="1"/>
    <col min="7181" max="7181" width="4.42578125" style="1" customWidth="1"/>
    <col min="7182" max="7182" width="11.42578125" style="1"/>
    <col min="7183" max="7183" width="5" style="1" customWidth="1"/>
    <col min="7184" max="7184" width="11.42578125" style="1"/>
    <col min="7185" max="7185" width="4.140625" style="1" customWidth="1"/>
    <col min="7186" max="7434" width="11.42578125" style="1"/>
    <col min="7435" max="7435" width="3.5703125" style="1" customWidth="1"/>
    <col min="7436" max="7436" width="11.42578125" style="1"/>
    <col min="7437" max="7437" width="4.42578125" style="1" customWidth="1"/>
    <col min="7438" max="7438" width="11.42578125" style="1"/>
    <col min="7439" max="7439" width="5" style="1" customWidth="1"/>
    <col min="7440" max="7440" width="11.42578125" style="1"/>
    <col min="7441" max="7441" width="4.140625" style="1" customWidth="1"/>
    <col min="7442" max="7690" width="11.42578125" style="1"/>
    <col min="7691" max="7691" width="3.5703125" style="1" customWidth="1"/>
    <col min="7692" max="7692" width="11.42578125" style="1"/>
    <col min="7693" max="7693" width="4.42578125" style="1" customWidth="1"/>
    <col min="7694" max="7694" width="11.42578125" style="1"/>
    <col min="7695" max="7695" width="5" style="1" customWidth="1"/>
    <col min="7696" max="7696" width="11.42578125" style="1"/>
    <col min="7697" max="7697" width="4.140625" style="1" customWidth="1"/>
    <col min="7698" max="7946" width="11.42578125" style="1"/>
    <col min="7947" max="7947" width="3.5703125" style="1" customWidth="1"/>
    <col min="7948" max="7948" width="11.42578125" style="1"/>
    <col min="7949" max="7949" width="4.42578125" style="1" customWidth="1"/>
    <col min="7950" max="7950" width="11.42578125" style="1"/>
    <col min="7951" max="7951" width="5" style="1" customWidth="1"/>
    <col min="7952" max="7952" width="11.42578125" style="1"/>
    <col min="7953" max="7953" width="4.140625" style="1" customWidth="1"/>
    <col min="7954" max="8202" width="11.42578125" style="1"/>
    <col min="8203" max="8203" width="3.5703125" style="1" customWidth="1"/>
    <col min="8204" max="8204" width="11.42578125" style="1"/>
    <col min="8205" max="8205" width="4.42578125" style="1" customWidth="1"/>
    <col min="8206" max="8206" width="11.42578125" style="1"/>
    <col min="8207" max="8207" width="5" style="1" customWidth="1"/>
    <col min="8208" max="8208" width="11.42578125" style="1"/>
    <col min="8209" max="8209" width="4.140625" style="1" customWidth="1"/>
    <col min="8210" max="8458" width="11.42578125" style="1"/>
    <col min="8459" max="8459" width="3.5703125" style="1" customWidth="1"/>
    <col min="8460" max="8460" width="11.42578125" style="1"/>
    <col min="8461" max="8461" width="4.42578125" style="1" customWidth="1"/>
    <col min="8462" max="8462" width="11.42578125" style="1"/>
    <col min="8463" max="8463" width="5" style="1" customWidth="1"/>
    <col min="8464" max="8464" width="11.42578125" style="1"/>
    <col min="8465" max="8465" width="4.140625" style="1" customWidth="1"/>
    <col min="8466" max="8714" width="11.42578125" style="1"/>
    <col min="8715" max="8715" width="3.5703125" style="1" customWidth="1"/>
    <col min="8716" max="8716" width="11.42578125" style="1"/>
    <col min="8717" max="8717" width="4.42578125" style="1" customWidth="1"/>
    <col min="8718" max="8718" width="11.42578125" style="1"/>
    <col min="8719" max="8719" width="5" style="1" customWidth="1"/>
    <col min="8720" max="8720" width="11.42578125" style="1"/>
    <col min="8721" max="8721" width="4.140625" style="1" customWidth="1"/>
    <col min="8722" max="8970" width="11.42578125" style="1"/>
    <col min="8971" max="8971" width="3.5703125" style="1" customWidth="1"/>
    <col min="8972" max="8972" width="11.42578125" style="1"/>
    <col min="8973" max="8973" width="4.42578125" style="1" customWidth="1"/>
    <col min="8974" max="8974" width="11.42578125" style="1"/>
    <col min="8975" max="8975" width="5" style="1" customWidth="1"/>
    <col min="8976" max="8976" width="11.42578125" style="1"/>
    <col min="8977" max="8977" width="4.140625" style="1" customWidth="1"/>
    <col min="8978" max="9226" width="11.42578125" style="1"/>
    <col min="9227" max="9227" width="3.5703125" style="1" customWidth="1"/>
    <col min="9228" max="9228" width="11.42578125" style="1"/>
    <col min="9229" max="9229" width="4.42578125" style="1" customWidth="1"/>
    <col min="9230" max="9230" width="11.42578125" style="1"/>
    <col min="9231" max="9231" width="5" style="1" customWidth="1"/>
    <col min="9232" max="9232" width="11.42578125" style="1"/>
    <col min="9233" max="9233" width="4.140625" style="1" customWidth="1"/>
    <col min="9234" max="9482" width="11.42578125" style="1"/>
    <col min="9483" max="9483" width="3.5703125" style="1" customWidth="1"/>
    <col min="9484" max="9484" width="11.42578125" style="1"/>
    <col min="9485" max="9485" width="4.42578125" style="1" customWidth="1"/>
    <col min="9486" max="9486" width="11.42578125" style="1"/>
    <col min="9487" max="9487" width="5" style="1" customWidth="1"/>
    <col min="9488" max="9488" width="11.42578125" style="1"/>
    <col min="9489" max="9489" width="4.140625" style="1" customWidth="1"/>
    <col min="9490" max="9738" width="11.42578125" style="1"/>
    <col min="9739" max="9739" width="3.5703125" style="1" customWidth="1"/>
    <col min="9740" max="9740" width="11.42578125" style="1"/>
    <col min="9741" max="9741" width="4.42578125" style="1" customWidth="1"/>
    <col min="9742" max="9742" width="11.42578125" style="1"/>
    <col min="9743" max="9743" width="5" style="1" customWidth="1"/>
    <col min="9744" max="9744" width="11.42578125" style="1"/>
    <col min="9745" max="9745" width="4.140625" style="1" customWidth="1"/>
    <col min="9746" max="9994" width="11.42578125" style="1"/>
    <col min="9995" max="9995" width="3.5703125" style="1" customWidth="1"/>
    <col min="9996" max="9996" width="11.42578125" style="1"/>
    <col min="9997" max="9997" width="4.42578125" style="1" customWidth="1"/>
    <col min="9998" max="9998" width="11.42578125" style="1"/>
    <col min="9999" max="9999" width="5" style="1" customWidth="1"/>
    <col min="10000" max="10000" width="11.42578125" style="1"/>
    <col min="10001" max="10001" width="4.140625" style="1" customWidth="1"/>
    <col min="10002" max="10250" width="11.42578125" style="1"/>
    <col min="10251" max="10251" width="3.5703125" style="1" customWidth="1"/>
    <col min="10252" max="10252" width="11.42578125" style="1"/>
    <col min="10253" max="10253" width="4.42578125" style="1" customWidth="1"/>
    <col min="10254" max="10254" width="11.42578125" style="1"/>
    <col min="10255" max="10255" width="5" style="1" customWidth="1"/>
    <col min="10256" max="10256" width="11.42578125" style="1"/>
    <col min="10257" max="10257" width="4.140625" style="1" customWidth="1"/>
    <col min="10258" max="10506" width="11.42578125" style="1"/>
    <col min="10507" max="10507" width="3.5703125" style="1" customWidth="1"/>
    <col min="10508" max="10508" width="11.42578125" style="1"/>
    <col min="10509" max="10509" width="4.42578125" style="1" customWidth="1"/>
    <col min="10510" max="10510" width="11.42578125" style="1"/>
    <col min="10511" max="10511" width="5" style="1" customWidth="1"/>
    <col min="10512" max="10512" width="11.42578125" style="1"/>
    <col min="10513" max="10513" width="4.140625" style="1" customWidth="1"/>
    <col min="10514" max="10762" width="11.42578125" style="1"/>
    <col min="10763" max="10763" width="3.5703125" style="1" customWidth="1"/>
    <col min="10764" max="10764" width="11.42578125" style="1"/>
    <col min="10765" max="10765" width="4.42578125" style="1" customWidth="1"/>
    <col min="10766" max="10766" width="11.42578125" style="1"/>
    <col min="10767" max="10767" width="5" style="1" customWidth="1"/>
    <col min="10768" max="10768" width="11.42578125" style="1"/>
    <col min="10769" max="10769" width="4.140625" style="1" customWidth="1"/>
    <col min="10770" max="11018" width="11.42578125" style="1"/>
    <col min="11019" max="11019" width="3.5703125" style="1" customWidth="1"/>
    <col min="11020" max="11020" width="11.42578125" style="1"/>
    <col min="11021" max="11021" width="4.42578125" style="1" customWidth="1"/>
    <col min="11022" max="11022" width="11.42578125" style="1"/>
    <col min="11023" max="11023" width="5" style="1" customWidth="1"/>
    <col min="11024" max="11024" width="11.42578125" style="1"/>
    <col min="11025" max="11025" width="4.140625" style="1" customWidth="1"/>
    <col min="11026" max="11274" width="11.42578125" style="1"/>
    <col min="11275" max="11275" width="3.5703125" style="1" customWidth="1"/>
    <col min="11276" max="11276" width="11.42578125" style="1"/>
    <col min="11277" max="11277" width="4.42578125" style="1" customWidth="1"/>
    <col min="11278" max="11278" width="11.42578125" style="1"/>
    <col min="11279" max="11279" width="5" style="1" customWidth="1"/>
    <col min="11280" max="11280" width="11.42578125" style="1"/>
    <col min="11281" max="11281" width="4.140625" style="1" customWidth="1"/>
    <col min="11282" max="11530" width="11.42578125" style="1"/>
    <col min="11531" max="11531" width="3.5703125" style="1" customWidth="1"/>
    <col min="11532" max="11532" width="11.42578125" style="1"/>
    <col min="11533" max="11533" width="4.42578125" style="1" customWidth="1"/>
    <col min="11534" max="11534" width="11.42578125" style="1"/>
    <col min="11535" max="11535" width="5" style="1" customWidth="1"/>
    <col min="11536" max="11536" width="11.42578125" style="1"/>
    <col min="11537" max="11537" width="4.140625" style="1" customWidth="1"/>
    <col min="11538" max="11786" width="11.42578125" style="1"/>
    <col min="11787" max="11787" width="3.5703125" style="1" customWidth="1"/>
    <col min="11788" max="11788" width="11.42578125" style="1"/>
    <col min="11789" max="11789" width="4.42578125" style="1" customWidth="1"/>
    <col min="11790" max="11790" width="11.42578125" style="1"/>
    <col min="11791" max="11791" width="5" style="1" customWidth="1"/>
    <col min="11792" max="11792" width="11.42578125" style="1"/>
    <col min="11793" max="11793" width="4.140625" style="1" customWidth="1"/>
    <col min="11794" max="12042" width="11.42578125" style="1"/>
    <col min="12043" max="12043" width="3.5703125" style="1" customWidth="1"/>
    <col min="12044" max="12044" width="11.42578125" style="1"/>
    <col min="12045" max="12045" width="4.42578125" style="1" customWidth="1"/>
    <col min="12046" max="12046" width="11.42578125" style="1"/>
    <col min="12047" max="12047" width="5" style="1" customWidth="1"/>
    <col min="12048" max="12048" width="11.42578125" style="1"/>
    <col min="12049" max="12049" width="4.140625" style="1" customWidth="1"/>
    <col min="12050" max="12298" width="11.42578125" style="1"/>
    <col min="12299" max="12299" width="3.5703125" style="1" customWidth="1"/>
    <col min="12300" max="12300" width="11.42578125" style="1"/>
    <col min="12301" max="12301" width="4.42578125" style="1" customWidth="1"/>
    <col min="12302" max="12302" width="11.42578125" style="1"/>
    <col min="12303" max="12303" width="5" style="1" customWidth="1"/>
    <col min="12304" max="12304" width="11.42578125" style="1"/>
    <col min="12305" max="12305" width="4.140625" style="1" customWidth="1"/>
    <col min="12306" max="12554" width="11.42578125" style="1"/>
    <col min="12555" max="12555" width="3.5703125" style="1" customWidth="1"/>
    <col min="12556" max="12556" width="11.42578125" style="1"/>
    <col min="12557" max="12557" width="4.42578125" style="1" customWidth="1"/>
    <col min="12558" max="12558" width="11.42578125" style="1"/>
    <col min="12559" max="12559" width="5" style="1" customWidth="1"/>
    <col min="12560" max="12560" width="11.42578125" style="1"/>
    <col min="12561" max="12561" width="4.140625" style="1" customWidth="1"/>
    <col min="12562" max="12810" width="11.42578125" style="1"/>
    <col min="12811" max="12811" width="3.5703125" style="1" customWidth="1"/>
    <col min="12812" max="12812" width="11.42578125" style="1"/>
    <col min="12813" max="12813" width="4.42578125" style="1" customWidth="1"/>
    <col min="12814" max="12814" width="11.42578125" style="1"/>
    <col min="12815" max="12815" width="5" style="1" customWidth="1"/>
    <col min="12816" max="12816" width="11.42578125" style="1"/>
    <col min="12817" max="12817" width="4.140625" style="1" customWidth="1"/>
    <col min="12818" max="13066" width="11.42578125" style="1"/>
    <col min="13067" max="13067" width="3.5703125" style="1" customWidth="1"/>
    <col min="13068" max="13068" width="11.42578125" style="1"/>
    <col min="13069" max="13069" width="4.42578125" style="1" customWidth="1"/>
    <col min="13070" max="13070" width="11.42578125" style="1"/>
    <col min="13071" max="13071" width="5" style="1" customWidth="1"/>
    <col min="13072" max="13072" width="11.42578125" style="1"/>
    <col min="13073" max="13073" width="4.140625" style="1" customWidth="1"/>
    <col min="13074" max="13322" width="11.42578125" style="1"/>
    <col min="13323" max="13323" width="3.5703125" style="1" customWidth="1"/>
    <col min="13324" max="13324" width="11.42578125" style="1"/>
    <col min="13325" max="13325" width="4.42578125" style="1" customWidth="1"/>
    <col min="13326" max="13326" width="11.42578125" style="1"/>
    <col min="13327" max="13327" width="5" style="1" customWidth="1"/>
    <col min="13328" max="13328" width="11.42578125" style="1"/>
    <col min="13329" max="13329" width="4.140625" style="1" customWidth="1"/>
    <col min="13330" max="13578" width="11.42578125" style="1"/>
    <col min="13579" max="13579" width="3.5703125" style="1" customWidth="1"/>
    <col min="13580" max="13580" width="11.42578125" style="1"/>
    <col min="13581" max="13581" width="4.42578125" style="1" customWidth="1"/>
    <col min="13582" max="13582" width="11.42578125" style="1"/>
    <col min="13583" max="13583" width="5" style="1" customWidth="1"/>
    <col min="13584" max="13584" width="11.42578125" style="1"/>
    <col min="13585" max="13585" width="4.140625" style="1" customWidth="1"/>
    <col min="13586" max="13834" width="11.42578125" style="1"/>
    <col min="13835" max="13835" width="3.5703125" style="1" customWidth="1"/>
    <col min="13836" max="13836" width="11.42578125" style="1"/>
    <col min="13837" max="13837" width="4.42578125" style="1" customWidth="1"/>
    <col min="13838" max="13838" width="11.42578125" style="1"/>
    <col min="13839" max="13839" width="5" style="1" customWidth="1"/>
    <col min="13840" max="13840" width="11.42578125" style="1"/>
    <col min="13841" max="13841" width="4.140625" style="1" customWidth="1"/>
    <col min="13842" max="14090" width="11.42578125" style="1"/>
    <col min="14091" max="14091" width="3.5703125" style="1" customWidth="1"/>
    <col min="14092" max="14092" width="11.42578125" style="1"/>
    <col min="14093" max="14093" width="4.42578125" style="1" customWidth="1"/>
    <col min="14094" max="14094" width="11.42578125" style="1"/>
    <col min="14095" max="14095" width="5" style="1" customWidth="1"/>
    <col min="14096" max="14096" width="11.42578125" style="1"/>
    <col min="14097" max="14097" width="4.140625" style="1" customWidth="1"/>
    <col min="14098" max="14346" width="11.42578125" style="1"/>
    <col min="14347" max="14347" width="3.5703125" style="1" customWidth="1"/>
    <col min="14348" max="14348" width="11.42578125" style="1"/>
    <col min="14349" max="14349" width="4.42578125" style="1" customWidth="1"/>
    <col min="14350" max="14350" width="11.42578125" style="1"/>
    <col min="14351" max="14351" width="5" style="1" customWidth="1"/>
    <col min="14352" max="14352" width="11.42578125" style="1"/>
    <col min="14353" max="14353" width="4.140625" style="1" customWidth="1"/>
    <col min="14354" max="14602" width="11.42578125" style="1"/>
    <col min="14603" max="14603" width="3.5703125" style="1" customWidth="1"/>
    <col min="14604" max="14604" width="11.42578125" style="1"/>
    <col min="14605" max="14605" width="4.42578125" style="1" customWidth="1"/>
    <col min="14606" max="14606" width="11.42578125" style="1"/>
    <col min="14607" max="14607" width="5" style="1" customWidth="1"/>
    <col min="14608" max="14608" width="11.42578125" style="1"/>
    <col min="14609" max="14609" width="4.140625" style="1" customWidth="1"/>
    <col min="14610" max="14858" width="11.42578125" style="1"/>
    <col min="14859" max="14859" width="3.5703125" style="1" customWidth="1"/>
    <col min="14860" max="14860" width="11.42578125" style="1"/>
    <col min="14861" max="14861" width="4.42578125" style="1" customWidth="1"/>
    <col min="14862" max="14862" width="11.42578125" style="1"/>
    <col min="14863" max="14863" width="5" style="1" customWidth="1"/>
    <col min="14864" max="14864" width="11.42578125" style="1"/>
    <col min="14865" max="14865" width="4.140625" style="1" customWidth="1"/>
    <col min="14866" max="15114" width="11.42578125" style="1"/>
    <col min="15115" max="15115" width="3.5703125" style="1" customWidth="1"/>
    <col min="15116" max="15116" width="11.42578125" style="1"/>
    <col min="15117" max="15117" width="4.42578125" style="1" customWidth="1"/>
    <col min="15118" max="15118" width="11.42578125" style="1"/>
    <col min="15119" max="15119" width="5" style="1" customWidth="1"/>
    <col min="15120" max="15120" width="11.42578125" style="1"/>
    <col min="15121" max="15121" width="4.140625" style="1" customWidth="1"/>
    <col min="15122" max="15370" width="11.42578125" style="1"/>
    <col min="15371" max="15371" width="3.5703125" style="1" customWidth="1"/>
    <col min="15372" max="15372" width="11.42578125" style="1"/>
    <col min="15373" max="15373" width="4.42578125" style="1" customWidth="1"/>
    <col min="15374" max="15374" width="11.42578125" style="1"/>
    <col min="15375" max="15375" width="5" style="1" customWidth="1"/>
    <col min="15376" max="15376" width="11.42578125" style="1"/>
    <col min="15377" max="15377" width="4.140625" style="1" customWidth="1"/>
    <col min="15378" max="15626" width="11.42578125" style="1"/>
    <col min="15627" max="15627" width="3.5703125" style="1" customWidth="1"/>
    <col min="15628" max="15628" width="11.42578125" style="1"/>
    <col min="15629" max="15629" width="4.42578125" style="1" customWidth="1"/>
    <col min="15630" max="15630" width="11.42578125" style="1"/>
    <col min="15631" max="15631" width="5" style="1" customWidth="1"/>
    <col min="15632" max="15632" width="11.42578125" style="1"/>
    <col min="15633" max="15633" width="4.140625" style="1" customWidth="1"/>
    <col min="15634" max="15882" width="11.42578125" style="1"/>
    <col min="15883" max="15883" width="3.5703125" style="1" customWidth="1"/>
    <col min="15884" max="15884" width="11.42578125" style="1"/>
    <col min="15885" max="15885" width="4.42578125" style="1" customWidth="1"/>
    <col min="15886" max="15886" width="11.42578125" style="1"/>
    <col min="15887" max="15887" width="5" style="1" customWidth="1"/>
    <col min="15888" max="15888" width="11.42578125" style="1"/>
    <col min="15889" max="15889" width="4.140625" style="1" customWidth="1"/>
    <col min="15890" max="16138" width="11.42578125" style="1"/>
    <col min="16139" max="16139" width="3.5703125" style="1" customWidth="1"/>
    <col min="16140" max="16140" width="11.42578125" style="1"/>
    <col min="16141" max="16141" width="4.42578125" style="1" customWidth="1"/>
    <col min="16142" max="16142" width="11.42578125" style="1"/>
    <col min="16143" max="16143" width="5" style="1" customWidth="1"/>
    <col min="16144" max="16144" width="11.42578125" style="1"/>
    <col min="16145" max="16145" width="4.140625" style="1" customWidth="1"/>
    <col min="16146" max="16384" width="11.42578125" style="1"/>
  </cols>
  <sheetData>
    <row r="1" spans="2:25" x14ac:dyDescent="0.2">
      <c r="F1" s="28"/>
    </row>
    <row r="2" spans="2:25" x14ac:dyDescent="0.2">
      <c r="F2" s="28"/>
      <c r="H2" s="319" t="str">
        <f>IF('LISTE ENGAGES'!Q3&lt;&gt;"",'LISTE ENGAGES'!Q3,'LISTE ENGAGES'!P3)</f>
        <v>APPELATION TOURNOI</v>
      </c>
      <c r="I2" s="320"/>
      <c r="J2" s="320"/>
      <c r="K2" s="320"/>
      <c r="L2" s="320"/>
      <c r="M2" s="320"/>
      <c r="N2" s="320"/>
      <c r="O2" s="320"/>
      <c r="P2" s="321"/>
      <c r="Q2" s="329">
        <f>'LISTE ENGAGES'!H1:H3</f>
        <v>0</v>
      </c>
      <c r="R2" s="263"/>
    </row>
    <row r="3" spans="2:25" x14ac:dyDescent="0.2">
      <c r="B3" s="32"/>
      <c r="C3" s="33"/>
      <c r="D3" s="32"/>
      <c r="E3" s="32"/>
      <c r="F3" s="32"/>
      <c r="H3" s="322"/>
      <c r="I3" s="323"/>
      <c r="J3" s="323"/>
      <c r="K3" s="323"/>
      <c r="L3" s="323"/>
      <c r="M3" s="323"/>
      <c r="N3" s="323"/>
      <c r="O3" s="324"/>
      <c r="P3" s="325"/>
      <c r="Q3" s="263"/>
      <c r="R3" s="263"/>
    </row>
    <row r="4" spans="2:25" ht="15" x14ac:dyDescent="0.25">
      <c r="B4" s="34" t="s">
        <v>212</v>
      </c>
      <c r="C4" s="317" t="s">
        <v>14</v>
      </c>
      <c r="D4" s="318"/>
      <c r="E4" s="35">
        <v>0.375</v>
      </c>
      <c r="F4" s="32"/>
      <c r="H4" s="322"/>
      <c r="I4" s="323"/>
      <c r="J4" s="323"/>
      <c r="K4" s="323"/>
      <c r="L4" s="323"/>
      <c r="M4" s="323"/>
      <c r="N4" s="323"/>
      <c r="O4" s="324"/>
      <c r="P4" s="325"/>
      <c r="Q4" s="263"/>
      <c r="R4" s="263"/>
    </row>
    <row r="5" spans="2:25" x14ac:dyDescent="0.2">
      <c r="B5" s="32"/>
      <c r="C5" s="36" t="s">
        <v>15</v>
      </c>
      <c r="D5" s="36"/>
      <c r="E5" s="37">
        <v>2.4305555555555556E-2</v>
      </c>
      <c r="F5" s="32"/>
      <c r="H5" s="326"/>
      <c r="I5" s="327"/>
      <c r="J5" s="327"/>
      <c r="K5" s="327"/>
      <c r="L5" s="327"/>
      <c r="M5" s="327"/>
      <c r="N5" s="327"/>
      <c r="O5" s="327"/>
      <c r="P5" s="328"/>
      <c r="Q5" s="263"/>
      <c r="R5" s="263"/>
    </row>
    <row r="6" spans="2:25" ht="15" x14ac:dyDescent="0.2">
      <c r="B6" s="32"/>
      <c r="C6" s="33"/>
      <c r="D6" s="32"/>
      <c r="E6" s="32"/>
      <c r="F6" s="32"/>
      <c r="H6" s="329" t="str">
        <f>IF('LISTE ENGAGES'!Q4="",'LISTE ENGAGES'!P4,'LISTE ENGAGES'!Q4)</f>
        <v>LIEU</v>
      </c>
      <c r="I6" s="263"/>
      <c r="J6" s="263"/>
      <c r="K6" s="330" t="str">
        <f>'LISTE ENGAGES'!F4</f>
        <v>DATE</v>
      </c>
      <c r="L6" s="331"/>
      <c r="M6" s="331"/>
      <c r="N6" s="332"/>
      <c r="O6" s="333" t="str">
        <f>'LISTE ENGAGES'!H4</f>
        <v>GENRE</v>
      </c>
      <c r="P6" s="258"/>
      <c r="Q6" s="263"/>
      <c r="R6" s="263"/>
    </row>
    <row r="7" spans="2:25" ht="15" x14ac:dyDescent="0.2">
      <c r="F7" s="28"/>
      <c r="H7" s="334" t="str">
        <f>IF('LISTE ENGAGES'!Q5&lt;&gt;"",'LISTE ENGAGES'!Q5,'LISTE ENGAGES'!P5)</f>
        <v>TYPE</v>
      </c>
      <c r="I7" s="335"/>
      <c r="J7" s="335"/>
      <c r="K7" s="335"/>
      <c r="L7" s="335"/>
      <c r="M7" s="335"/>
      <c r="N7" s="335"/>
      <c r="O7" s="335"/>
      <c r="P7" s="258"/>
      <c r="Q7" s="263"/>
      <c r="R7" s="263"/>
    </row>
    <row r="8" spans="2:25" ht="15" x14ac:dyDescent="0.2">
      <c r="B8" s="32"/>
      <c r="C8" s="33"/>
      <c r="D8" s="32"/>
      <c r="E8" s="32"/>
      <c r="F8" s="32"/>
      <c r="H8" s="334" t="s">
        <v>16</v>
      </c>
      <c r="I8" s="335"/>
      <c r="J8" s="335"/>
      <c r="K8" s="335"/>
      <c r="L8" s="335"/>
      <c r="M8" s="335"/>
      <c r="N8" s="335"/>
      <c r="O8" s="335"/>
      <c r="P8" s="258"/>
      <c r="Q8" s="263"/>
      <c r="R8" s="263"/>
    </row>
    <row r="9" spans="2:25" ht="15" x14ac:dyDescent="0.25">
      <c r="B9" s="34" t="s">
        <v>13</v>
      </c>
      <c r="C9" s="317" t="s">
        <v>14</v>
      </c>
      <c r="D9" s="318"/>
      <c r="E9" s="35">
        <v>0.375</v>
      </c>
      <c r="F9" s="32"/>
    </row>
    <row r="10" spans="2:25" x14ac:dyDescent="0.2">
      <c r="B10" s="32"/>
      <c r="C10" s="36" t="s">
        <v>15</v>
      </c>
      <c r="D10" s="36"/>
      <c r="E10" s="37">
        <v>4.1666666666666664E-2</v>
      </c>
      <c r="F10" s="32"/>
    </row>
    <row r="11" spans="2:25" x14ac:dyDescent="0.2">
      <c r="B11" s="32"/>
      <c r="C11" s="33"/>
      <c r="D11" s="32"/>
      <c r="E11" s="32"/>
      <c r="F11" s="32"/>
    </row>
    <row r="14" spans="2:25" x14ac:dyDescent="0.2">
      <c r="S14" s="38"/>
      <c r="Y14" s="39"/>
    </row>
    <row r="15" spans="2:25" x14ac:dyDescent="0.2">
      <c r="S15" s="40"/>
      <c r="U15" s="39"/>
      <c r="V15" s="39"/>
    </row>
    <row r="16" spans="2:25" x14ac:dyDescent="0.2">
      <c r="C16" s="41"/>
      <c r="D16" s="42"/>
      <c r="E16" s="43" t="s">
        <v>17</v>
      </c>
      <c r="F16" s="44" t="s">
        <v>18</v>
      </c>
      <c r="G16" s="43" t="s">
        <v>19</v>
      </c>
      <c r="H16" s="45" t="s">
        <v>20</v>
      </c>
      <c r="I16" s="46" t="s">
        <v>21</v>
      </c>
      <c r="J16" s="47" t="s">
        <v>22</v>
      </c>
      <c r="K16" s="46" t="s">
        <v>23</v>
      </c>
      <c r="L16" s="43" t="s">
        <v>17</v>
      </c>
      <c r="M16" s="44" t="s">
        <v>18</v>
      </c>
      <c r="N16" s="43" t="s">
        <v>19</v>
      </c>
      <c r="O16" s="45" t="s">
        <v>20</v>
      </c>
      <c r="P16" s="46" t="s">
        <v>21</v>
      </c>
      <c r="Q16" s="47" t="s">
        <v>22</v>
      </c>
      <c r="R16" s="43" t="s">
        <v>23</v>
      </c>
      <c r="S16" s="42" t="s">
        <v>203</v>
      </c>
      <c r="T16" s="38"/>
      <c r="U16" s="39"/>
      <c r="V16" s="39"/>
    </row>
    <row r="17" spans="3:26" x14ac:dyDescent="0.2">
      <c r="C17" s="48" t="s">
        <v>211</v>
      </c>
      <c r="D17" s="49">
        <f>E4</f>
        <v>0.375</v>
      </c>
      <c r="E17" s="50" t="s">
        <v>26</v>
      </c>
      <c r="F17" s="51">
        <v>1</v>
      </c>
      <c r="G17" s="43"/>
      <c r="H17" s="45" t="str">
        <f>'Poule 16 PS'!C14</f>
        <v>T / 1</v>
      </c>
      <c r="I17" s="46"/>
      <c r="J17" s="47" t="str">
        <f>'Poule 16 PS'!C17</f>
        <v>T / 16</v>
      </c>
      <c r="K17" s="43"/>
      <c r="L17" s="50" t="s">
        <v>30</v>
      </c>
      <c r="M17" s="53">
        <v>2</v>
      </c>
      <c r="N17" s="54"/>
      <c r="O17" s="45" t="str">
        <f>'Poule 16 PS'!C28</f>
        <v>T / 3</v>
      </c>
      <c r="P17" s="46"/>
      <c r="Q17" s="47" t="str">
        <f>'Poule 16 PS'!C31</f>
        <v>T / 14</v>
      </c>
      <c r="R17" s="43"/>
      <c r="S17" s="42" t="s">
        <v>203</v>
      </c>
      <c r="T17" s="55"/>
      <c r="U17" s="39"/>
      <c r="V17" s="39"/>
      <c r="X17" s="56"/>
      <c r="Z17" s="56"/>
    </row>
    <row r="18" spans="3:26" x14ac:dyDescent="0.2">
      <c r="C18" s="57"/>
      <c r="D18" s="49">
        <f>D17+$E$5</f>
        <v>0.39930555555555558</v>
      </c>
      <c r="E18" s="43" t="s">
        <v>28</v>
      </c>
      <c r="F18" s="44">
        <v>3</v>
      </c>
      <c r="G18" s="42"/>
      <c r="H18" s="67" t="str">
        <f>'Poule 16 PS'!C21</f>
        <v>T / 2</v>
      </c>
      <c r="I18" s="68"/>
      <c r="J18" s="71" t="str">
        <f>'Poule 16 PS'!C24</f>
        <v>T / 15</v>
      </c>
      <c r="K18" s="42"/>
      <c r="L18" s="43" t="s">
        <v>32</v>
      </c>
      <c r="M18" s="53">
        <v>4</v>
      </c>
      <c r="N18" s="54"/>
      <c r="O18" s="67" t="str">
        <f>'Poule 16 PS'!C35</f>
        <v>T / 4</v>
      </c>
      <c r="P18" s="68"/>
      <c r="Q18" s="71" t="str">
        <f>'Poule 16 PS'!C38</f>
        <v>T / 13</v>
      </c>
      <c r="R18" s="42"/>
      <c r="S18" s="42" t="s">
        <v>203</v>
      </c>
      <c r="T18" s="55"/>
      <c r="U18" s="39"/>
      <c r="V18" s="39"/>
      <c r="X18" s="56"/>
      <c r="Z18" s="56"/>
    </row>
    <row r="19" spans="3:26" x14ac:dyDescent="0.2">
      <c r="C19" s="57"/>
      <c r="D19" s="49">
        <f t="shared" ref="D19:D32" si="0">D18+$E$5</f>
        <v>0.42361111111111116</v>
      </c>
      <c r="E19" s="43" t="s">
        <v>27</v>
      </c>
      <c r="F19" s="44">
        <v>5</v>
      </c>
      <c r="G19" s="42"/>
      <c r="H19" s="67" t="str">
        <f>'Poule 16 PS'!C15</f>
        <v>T / 8</v>
      </c>
      <c r="I19" s="68"/>
      <c r="J19" s="71" t="str">
        <f>'Poule 16 PS'!C16</f>
        <v>T / 9</v>
      </c>
      <c r="K19" s="42"/>
      <c r="L19" s="43" t="s">
        <v>31</v>
      </c>
      <c r="M19" s="53">
        <v>6</v>
      </c>
      <c r="N19" s="54"/>
      <c r="O19" s="67" t="str">
        <f>'Poule 16 PS'!C29</f>
        <v>T / 6</v>
      </c>
      <c r="P19" s="68"/>
      <c r="Q19" s="71" t="str">
        <f>'Poule 16 PS'!C30</f>
        <v>T / 11</v>
      </c>
      <c r="R19" s="42"/>
      <c r="S19" s="42" t="s">
        <v>203</v>
      </c>
      <c r="T19" s="58"/>
      <c r="U19" s="39"/>
      <c r="V19" s="39"/>
      <c r="X19" s="56"/>
    </row>
    <row r="20" spans="3:26" x14ac:dyDescent="0.2">
      <c r="C20" s="57"/>
      <c r="D20" s="49">
        <f t="shared" si="0"/>
        <v>0.44791666666666674</v>
      </c>
      <c r="E20" s="43" t="s">
        <v>29</v>
      </c>
      <c r="F20" s="44">
        <v>7</v>
      </c>
      <c r="G20" s="42"/>
      <c r="H20" s="67" t="str">
        <f>'Poule 16 PS'!C22</f>
        <v>T / 7</v>
      </c>
      <c r="I20" s="68"/>
      <c r="J20" s="71" t="str">
        <f>'Poule 16 PS'!C23</f>
        <v>T / 10</v>
      </c>
      <c r="K20" s="42"/>
      <c r="L20" s="43" t="s">
        <v>33</v>
      </c>
      <c r="M20" s="53">
        <v>8</v>
      </c>
      <c r="N20" s="54"/>
      <c r="O20" s="67" t="str">
        <f>'Poule 16 PS'!C36</f>
        <v>T / 5</v>
      </c>
      <c r="P20" s="68"/>
      <c r="Q20" s="71" t="str">
        <f>'Poule 16 PS'!C37</f>
        <v>T /12</v>
      </c>
      <c r="R20" s="42"/>
      <c r="S20" s="42" t="s">
        <v>203</v>
      </c>
      <c r="T20" s="55"/>
      <c r="U20" s="39"/>
      <c r="V20" s="39"/>
      <c r="X20" s="56"/>
    </row>
    <row r="21" spans="3:26" x14ac:dyDescent="0.2">
      <c r="C21" s="57"/>
      <c r="D21" s="49">
        <f t="shared" si="0"/>
        <v>0.47222222222222232</v>
      </c>
      <c r="E21" s="43" t="s">
        <v>34</v>
      </c>
      <c r="F21" s="44">
        <v>9</v>
      </c>
      <c r="G21" s="42"/>
      <c r="H21" s="67" t="str">
        <f>'Poule 16 PS'!C15</f>
        <v>T / 8</v>
      </c>
      <c r="I21" s="68"/>
      <c r="J21" s="71" t="str">
        <f>'Poule 16 PS'!C17</f>
        <v>T / 16</v>
      </c>
      <c r="K21" s="42"/>
      <c r="L21" s="43" t="s">
        <v>38</v>
      </c>
      <c r="M21" s="53">
        <v>10</v>
      </c>
      <c r="N21" s="54"/>
      <c r="O21" s="67" t="str">
        <f>'Poule 16 PS'!C29</f>
        <v>T / 6</v>
      </c>
      <c r="P21" s="68"/>
      <c r="Q21" s="71" t="str">
        <f>'Poule 16 PS'!C31</f>
        <v>T / 14</v>
      </c>
      <c r="R21" s="42"/>
      <c r="S21" s="42" t="s">
        <v>203</v>
      </c>
      <c r="T21" s="58"/>
      <c r="U21" s="59"/>
      <c r="V21" s="59"/>
    </row>
    <row r="22" spans="3:26" x14ac:dyDescent="0.2">
      <c r="C22" s="57"/>
      <c r="D22" s="49">
        <f t="shared" si="0"/>
        <v>0.4965277777777779</v>
      </c>
      <c r="E22" s="43" t="s">
        <v>36</v>
      </c>
      <c r="F22" s="44">
        <v>11</v>
      </c>
      <c r="G22" s="42"/>
      <c r="H22" s="67" t="str">
        <f>'Poule 16 PS'!C22</f>
        <v>T / 7</v>
      </c>
      <c r="I22" s="68"/>
      <c r="J22" s="71" t="str">
        <f>'Poule 16 PS'!C24</f>
        <v>T / 15</v>
      </c>
      <c r="K22" s="42"/>
      <c r="L22" s="43" t="s">
        <v>40</v>
      </c>
      <c r="M22" s="53">
        <v>12</v>
      </c>
      <c r="N22" s="54"/>
      <c r="O22" s="67" t="str">
        <f>'Poule 16 PS'!C36</f>
        <v>T / 5</v>
      </c>
      <c r="P22" s="68"/>
      <c r="Q22" s="71" t="str">
        <f>'Poule 16 PS'!C38</f>
        <v>T / 13</v>
      </c>
      <c r="R22" s="42"/>
      <c r="S22" s="42" t="s">
        <v>203</v>
      </c>
      <c r="T22" s="55"/>
      <c r="U22" s="39"/>
      <c r="V22" s="39"/>
    </row>
    <row r="23" spans="3:26" x14ac:dyDescent="0.2">
      <c r="C23" s="57"/>
      <c r="D23" s="49">
        <f t="shared" si="0"/>
        <v>0.52083333333333348</v>
      </c>
      <c r="E23" s="43" t="s">
        <v>35</v>
      </c>
      <c r="F23" s="44">
        <v>13</v>
      </c>
      <c r="G23" s="42"/>
      <c r="H23" s="67" t="str">
        <f>'Poule 16 PS'!C14</f>
        <v>T / 1</v>
      </c>
      <c r="I23" s="68"/>
      <c r="J23" s="71" t="str">
        <f>'Poule 16 PS'!C16</f>
        <v>T / 9</v>
      </c>
      <c r="K23" s="42"/>
      <c r="L23" s="43" t="s">
        <v>39</v>
      </c>
      <c r="M23" s="53">
        <v>14</v>
      </c>
      <c r="N23" s="54"/>
      <c r="O23" s="67" t="str">
        <f>'Poule 16 PS'!C28</f>
        <v>T / 3</v>
      </c>
      <c r="P23" s="68"/>
      <c r="Q23" s="71" t="str">
        <f>'Poule 16 PS'!C30</f>
        <v>T / 11</v>
      </c>
      <c r="R23" s="42"/>
      <c r="S23" s="42" t="s">
        <v>203</v>
      </c>
      <c r="T23" s="58"/>
      <c r="U23" s="39"/>
      <c r="V23" s="39"/>
    </row>
    <row r="24" spans="3:26" x14ac:dyDescent="0.2">
      <c r="C24" s="57"/>
      <c r="D24" s="49">
        <f t="shared" si="0"/>
        <v>0.54513888888888906</v>
      </c>
      <c r="E24" s="43" t="s">
        <v>37</v>
      </c>
      <c r="F24" s="44">
        <v>15</v>
      </c>
      <c r="G24" s="42"/>
      <c r="H24" s="67" t="str">
        <f>'Poule 16 PS'!C21</f>
        <v>T / 2</v>
      </c>
      <c r="I24" s="68"/>
      <c r="J24" s="71" t="str">
        <f>'Poule 16 PS'!C23</f>
        <v>T / 10</v>
      </c>
      <c r="K24" s="42"/>
      <c r="L24" s="43" t="s">
        <v>41</v>
      </c>
      <c r="M24" s="53">
        <v>16</v>
      </c>
      <c r="N24" s="54"/>
      <c r="O24" s="67" t="str">
        <f>'Poule 16 PS'!C35</f>
        <v>T / 4</v>
      </c>
      <c r="P24" s="68"/>
      <c r="Q24" s="71" t="str">
        <f>'Poule 16 PS'!C37</f>
        <v>T /12</v>
      </c>
      <c r="R24" s="42"/>
      <c r="S24" s="42" t="s">
        <v>203</v>
      </c>
      <c r="T24" s="55"/>
      <c r="U24" s="39"/>
      <c r="V24" s="39"/>
    </row>
    <row r="25" spans="3:26" x14ac:dyDescent="0.2">
      <c r="C25" s="57"/>
      <c r="D25" s="49">
        <f t="shared" si="0"/>
        <v>0.56944444444444464</v>
      </c>
      <c r="E25" s="43" t="s">
        <v>42</v>
      </c>
      <c r="F25" s="44">
        <v>17</v>
      </c>
      <c r="G25" s="42"/>
      <c r="H25" s="67" t="str">
        <f>'Poule 16 PS'!C16</f>
        <v>T / 9</v>
      </c>
      <c r="I25" s="68"/>
      <c r="J25" s="71" t="str">
        <f>'Poule 16 PS'!C17</f>
        <v>T / 16</v>
      </c>
      <c r="K25" s="42"/>
      <c r="L25" s="43" t="s">
        <v>46</v>
      </c>
      <c r="M25" s="53">
        <v>18</v>
      </c>
      <c r="N25" s="54"/>
      <c r="O25" s="67" t="str">
        <f>'Poule 16 PS'!C30</f>
        <v>T / 11</v>
      </c>
      <c r="P25" s="68"/>
      <c r="Q25" s="71" t="str">
        <f>'Poule 16 PS'!C31</f>
        <v>T / 14</v>
      </c>
      <c r="R25" s="42"/>
      <c r="S25" s="42" t="s">
        <v>203</v>
      </c>
      <c r="T25" s="38"/>
      <c r="U25" s="39"/>
      <c r="V25" s="39"/>
    </row>
    <row r="26" spans="3:26" x14ac:dyDescent="0.2">
      <c r="C26" s="57"/>
      <c r="D26" s="49">
        <f t="shared" si="0"/>
        <v>0.59375000000000022</v>
      </c>
      <c r="E26" s="43" t="s">
        <v>44</v>
      </c>
      <c r="F26" s="44">
        <v>19</v>
      </c>
      <c r="G26" s="42"/>
      <c r="H26" s="67" t="str">
        <f>'Poule 16 PS'!C23</f>
        <v>T / 10</v>
      </c>
      <c r="I26" s="68"/>
      <c r="J26" s="71" t="str">
        <f>'Poule 16 PS'!C24</f>
        <v>T / 15</v>
      </c>
      <c r="K26" s="42"/>
      <c r="L26" s="43" t="s">
        <v>48</v>
      </c>
      <c r="M26" s="53">
        <v>20</v>
      </c>
      <c r="N26" s="54"/>
      <c r="O26" s="67" t="str">
        <f>'Poule 16 PS'!C37</f>
        <v>T /12</v>
      </c>
      <c r="P26" s="68"/>
      <c r="Q26" s="71" t="str">
        <f>'Poule 16 PS'!C38</f>
        <v>T / 13</v>
      </c>
      <c r="R26" s="42"/>
      <c r="S26" s="42" t="s">
        <v>203</v>
      </c>
      <c r="T26" s="38"/>
      <c r="U26" s="39"/>
      <c r="V26" s="39"/>
    </row>
    <row r="27" spans="3:26" x14ac:dyDescent="0.2">
      <c r="C27" s="57"/>
      <c r="D27" s="49">
        <f t="shared" si="0"/>
        <v>0.6180555555555558</v>
      </c>
      <c r="E27" s="52" t="s">
        <v>43</v>
      </c>
      <c r="F27" s="44">
        <v>21</v>
      </c>
      <c r="G27" s="42"/>
      <c r="H27" s="67" t="str">
        <f>'Poule 16 PS'!C14</f>
        <v>T / 1</v>
      </c>
      <c r="I27" s="68"/>
      <c r="J27" s="71" t="str">
        <f>'Poule 16 PS'!C15</f>
        <v>T / 8</v>
      </c>
      <c r="K27" s="42"/>
      <c r="L27" s="52" t="s">
        <v>47</v>
      </c>
      <c r="M27" s="53">
        <v>22</v>
      </c>
      <c r="N27" s="54"/>
      <c r="O27" s="67" t="str">
        <f>'Poule 16 PS'!C28</f>
        <v>T / 3</v>
      </c>
      <c r="P27" s="68"/>
      <c r="Q27" s="71" t="str">
        <f>'Poule 16 PS'!C29</f>
        <v>T / 6</v>
      </c>
      <c r="R27" s="42"/>
      <c r="S27" s="42" t="s">
        <v>203</v>
      </c>
      <c r="T27" s="38"/>
      <c r="U27" s="39"/>
      <c r="V27" s="39"/>
    </row>
    <row r="28" spans="3:26" x14ac:dyDescent="0.2">
      <c r="C28" s="57"/>
      <c r="D28" s="49">
        <f t="shared" si="0"/>
        <v>0.64236111111111138</v>
      </c>
      <c r="E28" s="52" t="s">
        <v>45</v>
      </c>
      <c r="F28" s="44">
        <v>23</v>
      </c>
      <c r="G28" s="42"/>
      <c r="H28" s="67" t="str">
        <f>'Poule 16 PS'!C21</f>
        <v>T / 2</v>
      </c>
      <c r="I28" s="68"/>
      <c r="J28" s="71" t="str">
        <f>'Poule 16 PS'!C22</f>
        <v>T / 7</v>
      </c>
      <c r="K28" s="42"/>
      <c r="L28" s="52" t="s">
        <v>49</v>
      </c>
      <c r="M28" s="53">
        <v>24</v>
      </c>
      <c r="N28" s="54"/>
      <c r="O28" s="67" t="str">
        <f>'Poule 16 PS'!C35</f>
        <v>T / 4</v>
      </c>
      <c r="P28" s="68"/>
      <c r="Q28" s="71" t="str">
        <f>'Poule 16 PS'!C36</f>
        <v>T / 5</v>
      </c>
      <c r="R28" s="42"/>
      <c r="S28" s="42" t="s">
        <v>203</v>
      </c>
    </row>
    <row r="29" spans="3:26" x14ac:dyDescent="0.2">
      <c r="C29" s="57"/>
      <c r="D29" s="49">
        <f t="shared" si="0"/>
        <v>0.66666666666666696</v>
      </c>
      <c r="E29" s="52" t="s">
        <v>208</v>
      </c>
      <c r="F29" s="44"/>
      <c r="G29" s="42"/>
      <c r="H29" s="67"/>
      <c r="I29" s="68"/>
      <c r="J29" s="71"/>
      <c r="K29" s="42"/>
      <c r="L29" s="52"/>
      <c r="M29" s="53"/>
      <c r="N29" s="54"/>
      <c r="O29" s="67"/>
      <c r="P29" s="68"/>
      <c r="Q29" s="71"/>
      <c r="R29" s="42"/>
      <c r="S29" s="42"/>
    </row>
    <row r="30" spans="3:26" x14ac:dyDescent="0.2">
      <c r="C30" s="57"/>
      <c r="D30" s="49">
        <f t="shared" si="0"/>
        <v>0.69097222222222254</v>
      </c>
      <c r="E30" s="52" t="s">
        <v>209</v>
      </c>
      <c r="F30" s="44" t="s">
        <v>204</v>
      </c>
      <c r="G30" s="42"/>
      <c r="H30" s="67" t="str">
        <f>'Poule 16 PS'!AD13</f>
        <v/>
      </c>
      <c r="I30" s="68"/>
      <c r="J30" s="71" t="str">
        <f>'Poule 16 PS'!AD16</f>
        <v/>
      </c>
      <c r="K30" s="42"/>
      <c r="L30" s="52" t="s">
        <v>210</v>
      </c>
      <c r="M30" s="52" t="s">
        <v>205</v>
      </c>
      <c r="N30" s="54"/>
      <c r="O30" s="67" t="str">
        <f>'Poule 16 PS'!AD19</f>
        <v/>
      </c>
      <c r="P30" s="68"/>
      <c r="Q30" s="71" t="str">
        <f>'Poule 16 PS'!AD22</f>
        <v/>
      </c>
      <c r="R30" s="42"/>
      <c r="S30" s="42"/>
    </row>
    <row r="31" spans="3:26" x14ac:dyDescent="0.2">
      <c r="C31" s="57"/>
      <c r="D31" s="49">
        <f t="shared" si="0"/>
        <v>0.71527777777777812</v>
      </c>
      <c r="E31" s="52" t="s">
        <v>209</v>
      </c>
      <c r="F31" s="44" t="s">
        <v>206</v>
      </c>
      <c r="G31" s="42"/>
      <c r="H31" s="67" t="str">
        <f>'Poule 16 PS'!AD25</f>
        <v/>
      </c>
      <c r="I31" s="68"/>
      <c r="J31" s="71" t="str">
        <f>'Poule 16 PS'!AD28</f>
        <v/>
      </c>
      <c r="K31" s="42"/>
      <c r="L31" s="52" t="s">
        <v>210</v>
      </c>
      <c r="M31" s="52" t="s">
        <v>207</v>
      </c>
      <c r="N31" s="54"/>
      <c r="O31" s="67" t="str">
        <f>'Poule 16 PS'!AD31</f>
        <v/>
      </c>
      <c r="P31" s="68"/>
      <c r="Q31" s="71" t="str">
        <f>'Poule 16 PS'!AD34</f>
        <v/>
      </c>
      <c r="R31" s="42"/>
      <c r="S31" s="42"/>
    </row>
    <row r="32" spans="3:26" x14ac:dyDescent="0.2">
      <c r="C32" s="60"/>
      <c r="D32" s="49">
        <f t="shared" si="0"/>
        <v>0.7395833333333337</v>
      </c>
      <c r="E32" s="43" t="s">
        <v>50</v>
      </c>
      <c r="F32" s="43"/>
      <c r="G32" s="42"/>
      <c r="H32" s="67"/>
      <c r="I32" s="68"/>
      <c r="J32" s="71"/>
      <c r="K32" s="42"/>
      <c r="L32" s="42"/>
      <c r="M32" s="54"/>
      <c r="N32" s="54"/>
      <c r="O32" s="67"/>
      <c r="P32" s="68"/>
      <c r="Q32" s="71"/>
      <c r="R32" s="42"/>
      <c r="S32" s="42"/>
    </row>
    <row r="33" spans="3:19" x14ac:dyDescent="0.2">
      <c r="C33" s="61"/>
      <c r="D33" s="62"/>
      <c r="E33" s="63"/>
      <c r="F33" s="63"/>
      <c r="G33" s="63"/>
      <c r="H33" s="64"/>
      <c r="I33" s="65"/>
      <c r="J33" s="66"/>
      <c r="K33" s="65"/>
      <c r="L33" s="65"/>
      <c r="M33" s="65"/>
      <c r="N33" s="65"/>
      <c r="O33" s="64"/>
      <c r="P33" s="65"/>
      <c r="Q33" s="66"/>
      <c r="R33" s="63"/>
      <c r="S33" s="63"/>
    </row>
    <row r="34" spans="3:19" x14ac:dyDescent="0.2">
      <c r="C34" s="41"/>
      <c r="D34" s="49"/>
      <c r="E34" s="43" t="s">
        <v>17</v>
      </c>
      <c r="F34" s="43"/>
      <c r="G34" s="43" t="s">
        <v>19</v>
      </c>
      <c r="H34" s="45" t="s">
        <v>20</v>
      </c>
      <c r="I34" s="46" t="s">
        <v>21</v>
      </c>
      <c r="J34" s="47" t="s">
        <v>22</v>
      </c>
      <c r="K34" s="46" t="s">
        <v>23</v>
      </c>
      <c r="L34" s="43" t="s">
        <v>17</v>
      </c>
      <c r="M34" s="43"/>
      <c r="N34" s="43" t="s">
        <v>19</v>
      </c>
      <c r="O34" s="45" t="s">
        <v>20</v>
      </c>
      <c r="P34" s="46" t="s">
        <v>21</v>
      </c>
      <c r="Q34" s="47" t="s">
        <v>22</v>
      </c>
      <c r="R34" s="43" t="s">
        <v>23</v>
      </c>
      <c r="S34" s="42" t="s">
        <v>24</v>
      </c>
    </row>
    <row r="35" spans="3:19" x14ac:dyDescent="0.2">
      <c r="C35" s="48" t="s">
        <v>25</v>
      </c>
      <c r="D35" s="49">
        <f>E9</f>
        <v>0.375</v>
      </c>
      <c r="E35" s="43" t="s">
        <v>51</v>
      </c>
      <c r="F35" s="43">
        <v>25</v>
      </c>
      <c r="G35" s="42"/>
      <c r="H35" s="67" t="str">
        <f>'SCORE 16 PRINC'!H36</f>
        <v/>
      </c>
      <c r="I35" s="68"/>
      <c r="J35" s="71" t="str">
        <f>'SCORE 16 PRINC'!I36</f>
        <v/>
      </c>
      <c r="K35" s="68"/>
      <c r="L35" s="46" t="s">
        <v>52</v>
      </c>
      <c r="M35" s="69">
        <v>26</v>
      </c>
      <c r="N35" s="70"/>
      <c r="O35" s="67" t="str">
        <f>'SCORE 16 PRINC'!H37</f>
        <v/>
      </c>
      <c r="P35" s="68"/>
      <c r="Q35" s="71" t="str">
        <f>'SCORE 16 PRINC'!I37</f>
        <v/>
      </c>
      <c r="R35" s="42"/>
      <c r="S35" s="42" t="s">
        <v>24</v>
      </c>
    </row>
    <row r="36" spans="3:19" x14ac:dyDescent="0.2">
      <c r="C36" s="57"/>
      <c r="D36" s="49">
        <f>D35+$E$10</f>
        <v>0.41666666666666669</v>
      </c>
      <c r="E36" s="43" t="s">
        <v>53</v>
      </c>
      <c r="F36" s="43">
        <v>27</v>
      </c>
      <c r="G36" s="42"/>
      <c r="H36" s="67" t="str">
        <f>'SCORE 16 PRINC'!H38</f>
        <v/>
      </c>
      <c r="I36" s="68"/>
      <c r="J36" s="71" t="str">
        <f>'SCORE 16 PRINC'!I38</f>
        <v/>
      </c>
      <c r="K36" s="68"/>
      <c r="L36" s="46" t="s">
        <v>54</v>
      </c>
      <c r="M36" s="69">
        <v>28</v>
      </c>
      <c r="N36" s="70"/>
      <c r="O36" s="67" t="str">
        <f>'SCORE 16 PRINC'!H39</f>
        <v/>
      </c>
      <c r="P36" s="68"/>
      <c r="Q36" s="71" t="str">
        <f>'SCORE 16 PRINC'!I39</f>
        <v/>
      </c>
      <c r="R36" s="42"/>
      <c r="S36" s="42" t="s">
        <v>24</v>
      </c>
    </row>
    <row r="37" spans="3:19" x14ac:dyDescent="0.2">
      <c r="C37" s="57"/>
      <c r="D37" s="49">
        <f t="shared" ref="D37:D42" si="1">D36+$E$10</f>
        <v>0.45833333333333337</v>
      </c>
      <c r="E37" s="72" t="s">
        <v>55</v>
      </c>
      <c r="F37" s="46">
        <v>29</v>
      </c>
      <c r="G37" s="42"/>
      <c r="H37" s="67" t="str">
        <f>'SCORE 16 PRINC'!H40</f>
        <v/>
      </c>
      <c r="I37" s="68"/>
      <c r="J37" s="71" t="str">
        <f>'SCORE 16 PRINC'!I40</f>
        <v/>
      </c>
      <c r="K37" s="68"/>
      <c r="L37" s="68"/>
      <c r="M37" s="70"/>
      <c r="N37" s="70"/>
      <c r="O37" s="67"/>
      <c r="P37" s="68"/>
      <c r="Q37" s="71"/>
      <c r="R37" s="42"/>
      <c r="S37" s="42" t="s">
        <v>24</v>
      </c>
    </row>
    <row r="38" spans="3:19" x14ac:dyDescent="0.2">
      <c r="C38" s="57"/>
      <c r="D38" s="49">
        <f t="shared" si="1"/>
        <v>0.5</v>
      </c>
      <c r="E38" s="43" t="s">
        <v>55</v>
      </c>
      <c r="F38" s="43">
        <v>30</v>
      </c>
      <c r="G38" s="42"/>
      <c r="H38" s="67" t="str">
        <f>'SCORE 16 PRINC'!H41</f>
        <v/>
      </c>
      <c r="I38" s="68"/>
      <c r="J38" s="71" t="str">
        <f>'SCORE 16 PRINC'!I41</f>
        <v/>
      </c>
      <c r="K38" s="68"/>
      <c r="L38" s="68"/>
      <c r="M38" s="70"/>
      <c r="N38" s="70"/>
      <c r="O38" s="67"/>
      <c r="P38" s="68"/>
      <c r="Q38" s="71"/>
      <c r="R38" s="42"/>
      <c r="S38" s="42" t="s">
        <v>24</v>
      </c>
    </row>
    <row r="39" spans="3:19" x14ac:dyDescent="0.2">
      <c r="C39" s="57"/>
      <c r="D39" s="49">
        <f t="shared" si="1"/>
        <v>0.54166666666666663</v>
      </c>
      <c r="E39" s="72"/>
      <c r="F39" s="46"/>
      <c r="G39" s="42"/>
      <c r="H39" s="67"/>
      <c r="I39" s="68"/>
      <c r="J39" s="71"/>
      <c r="K39" s="68"/>
      <c r="L39" s="68"/>
      <c r="M39" s="70"/>
      <c r="N39" s="70"/>
      <c r="O39" s="67"/>
      <c r="P39" s="68"/>
      <c r="Q39" s="71"/>
      <c r="R39" s="42"/>
      <c r="S39" s="42"/>
    </row>
    <row r="40" spans="3:19" x14ac:dyDescent="0.2">
      <c r="C40" s="57"/>
      <c r="D40" s="49">
        <f t="shared" si="1"/>
        <v>0.58333333333333326</v>
      </c>
      <c r="E40" s="72" t="s">
        <v>56</v>
      </c>
      <c r="F40" s="43">
        <v>31</v>
      </c>
      <c r="G40" s="42"/>
      <c r="H40" s="67" t="str">
        <f>'SCORE 16 PRINC'!H42</f>
        <v/>
      </c>
      <c r="I40" s="68"/>
      <c r="J40" s="71" t="str">
        <f>'SCORE 16 PRINC'!I42</f>
        <v/>
      </c>
      <c r="K40" s="68"/>
      <c r="L40" s="68"/>
      <c r="M40" s="70"/>
      <c r="N40" s="70"/>
      <c r="O40" s="67"/>
      <c r="P40" s="68"/>
      <c r="Q40" s="71"/>
      <c r="R40" s="42"/>
      <c r="S40" s="42" t="s">
        <v>24</v>
      </c>
    </row>
    <row r="41" spans="3:19" x14ac:dyDescent="0.2">
      <c r="C41" s="57"/>
      <c r="D41" s="49">
        <f t="shared" si="1"/>
        <v>0.62499999999999989</v>
      </c>
      <c r="E41" s="43" t="s">
        <v>57</v>
      </c>
      <c r="F41" s="46">
        <v>32</v>
      </c>
      <c r="G41" s="42"/>
      <c r="H41" s="67" t="str">
        <f>'SCORE 16 PRINC'!H43</f>
        <v/>
      </c>
      <c r="I41" s="68"/>
      <c r="J41" s="71" t="str">
        <f>'SCORE 16 PRINC'!I43</f>
        <v/>
      </c>
      <c r="K41" s="68"/>
      <c r="L41" s="68"/>
      <c r="M41" s="70"/>
      <c r="N41" s="70"/>
      <c r="O41" s="67"/>
      <c r="P41" s="68"/>
      <c r="Q41" s="71"/>
      <c r="R41" s="42"/>
      <c r="S41" s="42" t="s">
        <v>24</v>
      </c>
    </row>
    <row r="42" spans="3:19" x14ac:dyDescent="0.2">
      <c r="C42" s="57"/>
      <c r="D42" s="49">
        <f t="shared" si="1"/>
        <v>0.66666666666666652</v>
      </c>
      <c r="E42" s="43" t="s">
        <v>58</v>
      </c>
      <c r="F42" s="43"/>
      <c r="G42" s="42"/>
      <c r="H42" s="67"/>
      <c r="I42" s="68"/>
      <c r="J42" s="71"/>
      <c r="K42" s="68"/>
      <c r="L42" s="68"/>
      <c r="M42" s="70"/>
      <c r="N42" s="70"/>
      <c r="O42" s="67"/>
      <c r="P42" s="68"/>
      <c r="Q42" s="71"/>
      <c r="R42" s="42"/>
      <c r="S42" s="42"/>
    </row>
    <row r="43" spans="3:19" x14ac:dyDescent="0.2">
      <c r="C43" s="60"/>
      <c r="D43" s="49"/>
      <c r="E43" s="42"/>
      <c r="F43" s="42"/>
      <c r="G43" s="42"/>
      <c r="H43" s="67"/>
      <c r="I43" s="68"/>
      <c r="J43" s="71"/>
      <c r="K43" s="68"/>
      <c r="L43" s="68"/>
      <c r="M43" s="70"/>
      <c r="N43" s="70"/>
      <c r="O43" s="67"/>
      <c r="P43" s="68"/>
      <c r="Q43" s="71"/>
      <c r="R43" s="42"/>
      <c r="S43" s="42"/>
    </row>
  </sheetData>
  <dataConsolidate/>
  <mergeCells count="9">
    <mergeCell ref="C9:D9"/>
    <mergeCell ref="H2:P5"/>
    <mergeCell ref="Q2:R8"/>
    <mergeCell ref="C4:D4"/>
    <mergeCell ref="H6:J6"/>
    <mergeCell ref="K6:N6"/>
    <mergeCell ref="O6:P6"/>
    <mergeCell ref="H7:P7"/>
    <mergeCell ref="H8:P8"/>
  </mergeCells>
  <dataValidations disablePrompts="1" count="2">
    <dataValidation allowBlank="1" showInputMessage="1" showErrorMessage="1" promptTitle="HEURE DEBUT DE COMPETITION" prompt="VEuillez saisir au format : hh:mm" sqref="E4"/>
    <dataValidation allowBlank="1" showInputMessage="1" showErrorMessage="1" promptTitle="DUREE MOYENNE MATCH" prompt="Veuillez saisir au format : hh:00_x000a__x000a_La durée moyenne d'un match comprend le temps moyen d'un match jusqu'au début du match suivant" sqref="E5"/>
  </dataValidations>
  <pageMargins left="0.7" right="0.7" top="0.75" bottom="0.75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AH176"/>
  <sheetViews>
    <sheetView topLeftCell="C2" workbookViewId="0">
      <selection activeCell="I38" sqref="I38"/>
    </sheetView>
  </sheetViews>
  <sheetFormatPr baseColWidth="10" defaultRowHeight="15" x14ac:dyDescent="0.25"/>
  <cols>
    <col min="1" max="2" width="9.140625" style="96" bestFit="1" customWidth="1"/>
    <col min="3" max="3" width="5.85546875" style="96" bestFit="1" customWidth="1"/>
    <col min="4" max="4" width="5.85546875" style="96" customWidth="1"/>
    <col min="5" max="5" width="8.140625" style="96" bestFit="1" customWidth="1"/>
    <col min="6" max="6" width="9.85546875" style="96" bestFit="1" customWidth="1"/>
    <col min="7" max="7" width="5.7109375" style="96" customWidth="1"/>
    <col min="8" max="8" width="10.5703125" style="219" customWidth="1"/>
    <col min="9" max="9" width="11.140625" style="219" customWidth="1"/>
    <col min="10" max="11" width="9.28515625" style="96" bestFit="1" customWidth="1"/>
    <col min="12" max="17" width="8.28515625" style="96" bestFit="1" customWidth="1"/>
    <col min="18" max="19" width="5.28515625" style="96" bestFit="1" customWidth="1"/>
    <col min="20" max="20" width="9.85546875" style="96" bestFit="1" customWidth="1"/>
    <col min="21" max="21" width="3" style="96" bestFit="1" customWidth="1"/>
    <col min="22" max="22" width="3" style="96" customWidth="1"/>
    <col min="23" max="24" width="9.85546875" style="96" bestFit="1" customWidth="1"/>
    <col min="25" max="26" width="3" style="96" bestFit="1" customWidth="1"/>
    <col min="27" max="27" width="5.5703125" style="96" bestFit="1" customWidth="1"/>
    <col min="28" max="28" width="3" style="96" bestFit="1" customWidth="1"/>
    <col min="29" max="30" width="7" style="96" bestFit="1" customWidth="1"/>
    <col min="31" max="31" width="6" style="96" bestFit="1" customWidth="1"/>
    <col min="32" max="32" width="7" style="96" bestFit="1" customWidth="1"/>
    <col min="33" max="33" width="11.42578125" style="220"/>
    <col min="34" max="34" width="12" style="96" bestFit="1" customWidth="1"/>
    <col min="35" max="16384" width="11.42578125" style="96"/>
  </cols>
  <sheetData>
    <row r="3" spans="1:34" x14ac:dyDescent="0.25">
      <c r="A3" s="217" t="s">
        <v>252</v>
      </c>
      <c r="B3" s="218">
        <v>0.375</v>
      </c>
    </row>
    <row r="4" spans="1:34" x14ac:dyDescent="0.25">
      <c r="A4" s="217" t="s">
        <v>253</v>
      </c>
      <c r="B4" s="218">
        <v>2.0833333333333332E-2</v>
      </c>
    </row>
    <row r="5" spans="1:34" x14ac:dyDescent="0.25">
      <c r="A5" s="217" t="s">
        <v>254</v>
      </c>
      <c r="B5" s="218">
        <v>0</v>
      </c>
    </row>
    <row r="7" spans="1:34" s="221" customFormat="1" ht="11.25" x14ac:dyDescent="0.2">
      <c r="C7" s="221" t="s">
        <v>255</v>
      </c>
      <c r="D7" s="221" t="s">
        <v>256</v>
      </c>
      <c r="E7" s="221" t="s">
        <v>257</v>
      </c>
      <c r="F7" s="221" t="s">
        <v>170</v>
      </c>
      <c r="G7" s="221" t="s">
        <v>258</v>
      </c>
      <c r="H7" s="221" t="s">
        <v>259</v>
      </c>
      <c r="I7" s="221" t="s">
        <v>260</v>
      </c>
      <c r="J7" s="221" t="s">
        <v>261</v>
      </c>
      <c r="K7" s="221" t="s">
        <v>262</v>
      </c>
      <c r="L7" s="221" t="s">
        <v>263</v>
      </c>
      <c r="M7" s="221" t="s">
        <v>264</v>
      </c>
      <c r="N7" s="221" t="s">
        <v>265</v>
      </c>
      <c r="O7" s="221" t="s">
        <v>266</v>
      </c>
      <c r="P7" s="221" t="s">
        <v>267</v>
      </c>
      <c r="Q7" s="221" t="s">
        <v>268</v>
      </c>
      <c r="R7" s="221" t="s">
        <v>269</v>
      </c>
      <c r="S7" s="221" t="s">
        <v>270</v>
      </c>
      <c r="X7" s="221" t="s">
        <v>271</v>
      </c>
      <c r="Y7" s="221" t="s">
        <v>272</v>
      </c>
      <c r="Z7" s="221" t="s">
        <v>273</v>
      </c>
      <c r="AA7" s="221" t="s">
        <v>274</v>
      </c>
      <c r="AB7" s="221" t="s">
        <v>275</v>
      </c>
      <c r="AC7" s="221" t="s">
        <v>276</v>
      </c>
      <c r="AD7" s="221" t="s">
        <v>277</v>
      </c>
      <c r="AE7" s="221" t="s">
        <v>278</v>
      </c>
      <c r="AF7" s="221" t="s">
        <v>279</v>
      </c>
      <c r="AH7" s="221" t="s">
        <v>280</v>
      </c>
    </row>
    <row r="8" spans="1:34" x14ac:dyDescent="0.25">
      <c r="A8" s="217"/>
      <c r="B8" s="217"/>
      <c r="C8" s="217" t="s">
        <v>68</v>
      </c>
      <c r="D8" s="217">
        <v>1</v>
      </c>
      <c r="E8" s="96">
        <v>1</v>
      </c>
      <c r="F8" s="229">
        <f>B3</f>
        <v>0.375</v>
      </c>
      <c r="G8" s="218">
        <v>1</v>
      </c>
      <c r="H8" s="222" t="str">
        <f>'Poule 16 PS'!C14</f>
        <v>T / 1</v>
      </c>
      <c r="I8" s="223" t="str">
        <f>'Poule 16 PS'!C17</f>
        <v>T / 16</v>
      </c>
      <c r="J8" s="224">
        <f t="shared" ref="J8:J34" si="0">SUM(IF(L8&gt;M8,1,0),IF(N8&gt;O8,1,0),IF(P8&gt;Q8,1,0))</f>
        <v>0</v>
      </c>
      <c r="K8" s="225">
        <f t="shared" ref="K8:K35" si="1">SUM(IF(M8&gt;L8,1,0),IF(O8&gt;N8,1,0),IF(Q8&gt;P8,1,0))</f>
        <v>0</v>
      </c>
      <c r="L8" s="214">
        <f>'Poule 16 PS'!M13</f>
        <v>0</v>
      </c>
      <c r="M8" s="215">
        <f>'Poule 16 PS'!O13</f>
        <v>0</v>
      </c>
      <c r="N8" s="214">
        <f>'Poule 16 PS'!Q13</f>
        <v>0</v>
      </c>
      <c r="O8" s="215">
        <f>'Poule 16 PS'!S13</f>
        <v>0</v>
      </c>
      <c r="P8" s="214">
        <f>'Poule 16 PS'!U13</f>
        <v>0</v>
      </c>
      <c r="Q8" s="216">
        <f>'Poule 16 PS'!W13</f>
        <v>0</v>
      </c>
      <c r="R8" s="96" t="str">
        <f>IF(J8=K8,"",IF(J8&gt;K8,H8,I8))</f>
        <v/>
      </c>
      <c r="S8" s="96" t="str">
        <f>IF(J8=K8,"",IF(J8&lt;K8,H8,I8))</f>
        <v/>
      </c>
      <c r="V8" s="217"/>
      <c r="W8" s="217" t="str">
        <f>'Poule 16 PS'!C14</f>
        <v>T / 1</v>
      </c>
      <c r="X8" s="96">
        <f>COUNTIF(PLACE1,W8)*2+COUNTIF(PLACE2,W8)</f>
        <v>0</v>
      </c>
      <c r="Y8" s="96">
        <f>SUMIF(LISTEE1,W8,(SCEQ1))+SUMIF(LISTEE2,W8,(SCEQ2))</f>
        <v>0</v>
      </c>
      <c r="Z8" s="96">
        <f>SUMIF(LISTEE1,W8,(SCEQ2))+SUMIF(LISTEE2,W8,(SCEQ1))</f>
        <v>0</v>
      </c>
      <c r="AA8" s="96">
        <f>(SUMPRODUCT((LISTEE1=W8)*((S1EQ1)+(S2EQ1)+(S3EQ1))))+(SUMPRODUCT((LISTEE2=W8)*((S1EQ2)+(S2EQ2)+(S3EQ3))))</f>
        <v>0</v>
      </c>
      <c r="AB8" s="96">
        <f>(SUMPRODUCT((LISTEE2=W8)*((S1EQ1)+(S2EQ1)+(S3EQ1))))+(SUMPRODUCT((LISTEE1=W8)*((S1EQ2)+(S2EQ2)+(S3EQ3))))</f>
        <v>0</v>
      </c>
      <c r="AC8" s="96">
        <f>IFERROR(Y8/Z8,0)</f>
        <v>0</v>
      </c>
      <c r="AD8" s="96">
        <f>IFERROR(AA8/AB8,0)</f>
        <v>0</v>
      </c>
      <c r="AE8" s="96">
        <f>X8+AC8/100+AD8/100</f>
        <v>0</v>
      </c>
      <c r="AF8" s="96" t="str">
        <f>IF(X8=0,"",RANK(AE8,$AE$8:$AE$11))</f>
        <v/>
      </c>
      <c r="AG8" s="96">
        <v>1</v>
      </c>
      <c r="AH8" s="96" t="str">
        <f>IF(X8=0,"",IF($AF$8=AG8,$W$8,IF($AF$9=AG8,$W$9,IF($AF$10=AG8,$W$10,IF($AF$11=AG8,$W$11)))))</f>
        <v/>
      </c>
    </row>
    <row r="9" spans="1:34" x14ac:dyDescent="0.25">
      <c r="A9" s="217"/>
      <c r="B9" s="217"/>
      <c r="C9" s="217" t="s">
        <v>85</v>
      </c>
      <c r="D9" s="217">
        <v>1</v>
      </c>
      <c r="E9" s="96">
        <v>2</v>
      </c>
      <c r="F9" s="229">
        <f>B3</f>
        <v>0.375</v>
      </c>
      <c r="G9" s="218">
        <v>2</v>
      </c>
      <c r="H9" s="222" t="str">
        <f>'Poule 16 PS'!C21</f>
        <v>T / 2</v>
      </c>
      <c r="I9" s="223" t="str">
        <f>'Poule 16 PS'!C24</f>
        <v>T / 15</v>
      </c>
      <c r="J9" s="224">
        <f t="shared" si="0"/>
        <v>0</v>
      </c>
      <c r="K9" s="225">
        <f t="shared" si="1"/>
        <v>0</v>
      </c>
      <c r="L9" s="214">
        <f>'Poule 16 PS'!M20</f>
        <v>0</v>
      </c>
      <c r="M9" s="215">
        <f>'Poule 16 PS'!O20</f>
        <v>0</v>
      </c>
      <c r="N9" s="214">
        <f>'Poule 16 PS'!Q20</f>
        <v>0</v>
      </c>
      <c r="O9" s="215">
        <f>'Poule 16 PS'!S20</f>
        <v>0</v>
      </c>
      <c r="P9" s="214">
        <f>'Poule 16 PS'!U20</f>
        <v>0</v>
      </c>
      <c r="Q9" s="216">
        <f>'Poule 16 PS'!W20</f>
        <v>0</v>
      </c>
      <c r="R9" s="96" t="str">
        <f>IF(J9=K9,"",IF(J9&gt;K9,H9,I9))</f>
        <v/>
      </c>
      <c r="S9" s="96" t="str">
        <f>IF(J9=K9,"",IF(J9&lt;K9,H9,I9))</f>
        <v/>
      </c>
      <c r="W9" s="217" t="str">
        <f>'Poule 16 PS'!C15</f>
        <v>T / 8</v>
      </c>
      <c r="X9" s="96">
        <f>COUNTIF(PLACE1,W9)*2+COUNTIF(PLACE2,W9)</f>
        <v>0</v>
      </c>
      <c r="Y9" s="96">
        <f>SUMIF(LISTEE1,W9,(SCEQ1))+SUMIF(LISTEE2,W9,(SCEQ2))</f>
        <v>0</v>
      </c>
      <c r="Z9" s="96">
        <f>SUMIF(LISTEE1,W9,(SCEQ2))+SUMIF(LISTEE2,W9,(SCEQ1))</f>
        <v>0</v>
      </c>
      <c r="AA9" s="96">
        <f>(SUMPRODUCT((LISTEE1=W9)*((S1EQ1)+(S2EQ1)+(S3EQ1))))+(SUMPRODUCT((LISTEE2=W9)*((S1EQ2)+(S2EQ2)+(S3EQ3))))</f>
        <v>0</v>
      </c>
      <c r="AB9" s="96">
        <f>(SUMPRODUCT((LISTEE2=W9)*((S1EQ1)+(S2EQ1)+(S3EQ1))))+(SUMPRODUCT((LISTEE1=W9)*((S1EQ2)+(S2EQ2)+(S3EQ3))))</f>
        <v>0</v>
      </c>
      <c r="AC9" s="96">
        <f t="shared" ref="AC9:AC16" si="2">IFERROR(Y9/Z9,0)</f>
        <v>0</v>
      </c>
      <c r="AD9" s="96">
        <f t="shared" ref="AD9:AD26" si="3">IFERROR(AA9/AB9,0)</f>
        <v>0</v>
      </c>
      <c r="AE9" s="96">
        <f t="shared" ref="AE9:AE16" si="4">X9+AC9/100+AD9/100</f>
        <v>0</v>
      </c>
      <c r="AF9" s="96" t="str">
        <f>IF(X9=0,"",RANK(AE9,$AE$8:$AE$11))</f>
        <v/>
      </c>
      <c r="AG9" s="96">
        <v>2</v>
      </c>
      <c r="AH9" s="96" t="str">
        <f>IF(X9=0,"",IF($AF$8=AG9,$W$8,IF($AF$9=AG9,$W$9,IF($AF$10=AG9,$W$10,IF($AF$11=AG9,$W$11)))))</f>
        <v/>
      </c>
    </row>
    <row r="10" spans="1:34" x14ac:dyDescent="0.25">
      <c r="A10" s="217"/>
      <c r="B10" s="217"/>
      <c r="C10" s="217" t="s">
        <v>98</v>
      </c>
      <c r="D10" s="217">
        <v>1</v>
      </c>
      <c r="E10" s="96">
        <v>3</v>
      </c>
      <c r="F10" s="229">
        <f t="shared" ref="F10:F40" si="5">F8+$B$4</f>
        <v>0.39583333333333331</v>
      </c>
      <c r="G10" s="218">
        <v>1</v>
      </c>
      <c r="H10" s="222" t="str">
        <f>'Poule 16 PS'!C28</f>
        <v>T / 3</v>
      </c>
      <c r="I10" s="223" t="str">
        <f>'Poule 16 PS'!C31</f>
        <v>T / 14</v>
      </c>
      <c r="J10" s="224">
        <f t="shared" si="0"/>
        <v>0</v>
      </c>
      <c r="K10" s="225">
        <f t="shared" si="1"/>
        <v>0</v>
      </c>
      <c r="L10" s="214">
        <f>'Poule 16 PS'!M27</f>
        <v>0</v>
      </c>
      <c r="M10" s="215">
        <f>'Poule 16 PS'!O27</f>
        <v>0</v>
      </c>
      <c r="N10" s="214">
        <f>'Poule 16 PS'!Q27</f>
        <v>0</v>
      </c>
      <c r="O10" s="215">
        <f>'Poule 16 PS'!S27</f>
        <v>0</v>
      </c>
      <c r="P10" s="214">
        <f>'Poule 16 PS'!U27</f>
        <v>0</v>
      </c>
      <c r="Q10" s="216">
        <f>'Poule 16 PS'!W27</f>
        <v>0</v>
      </c>
      <c r="R10" s="96" t="str">
        <f t="shared" ref="R10:R30" si="6">IF(J10=K10,"",IF(J10&gt;K10,H10,I10))</f>
        <v/>
      </c>
      <c r="S10" s="96" t="str">
        <f t="shared" ref="S10:S43" si="7">IF(J10=K10,"",IF(J10&lt;K10,H10,I10))</f>
        <v/>
      </c>
      <c r="W10" s="217" t="str">
        <f>'Poule 16 PS'!C16</f>
        <v>T / 9</v>
      </c>
      <c r="X10" s="96">
        <f>COUNTIF(PLACE1,W10)*2+COUNTIF(PLACE2,W10)</f>
        <v>0</v>
      </c>
      <c r="Y10" s="96">
        <f>SUMIF(LISTEE1,W10,(SCEQ1))+SUMIF(LISTEE2,W10,(SCEQ2))</f>
        <v>0</v>
      </c>
      <c r="Z10" s="96">
        <f>SUMIF(LISTEE1,W10,SCEQ2)+SUMIF(LISTEE2,W10,SCEQ1)</f>
        <v>0</v>
      </c>
      <c r="AA10" s="96">
        <f>(SUMPRODUCT((LISTEE1=W10)*((S1EQ1)+(S2EQ1)+(S3EQ1))))+(SUMPRODUCT((LISTEE2=W10)*((S1EQ2)+(S2EQ2)+(S3EQ3))))</f>
        <v>0</v>
      </c>
      <c r="AB10" s="96">
        <f>(SUMPRODUCT((LISTEE2=W10)*((S1EQ1)+(S2EQ1)+(S3EQ1))))+(SUMPRODUCT((LISTEE1=W10)*((S1EQ2)+(S2EQ2)+(S3EQ3))))</f>
        <v>0</v>
      </c>
      <c r="AC10" s="96">
        <f t="shared" si="2"/>
        <v>0</v>
      </c>
      <c r="AD10" s="96">
        <f t="shared" si="3"/>
        <v>0</v>
      </c>
      <c r="AE10" s="96">
        <f t="shared" si="4"/>
        <v>0</v>
      </c>
      <c r="AF10" s="96" t="str">
        <f>IF(X10=0,"",RANK(AE10,$AE$8:$AE$11))</f>
        <v/>
      </c>
      <c r="AG10" s="96">
        <v>3</v>
      </c>
      <c r="AH10" s="96" t="str">
        <f>IF(X10=0,"",IF($AF$8=AG10,$W$8,IF($AF$9=AG10,$W$9,IF($AF$10=AG10,$W$10,IF($AF$11=AG10,$W$11)))))</f>
        <v/>
      </c>
    </row>
    <row r="11" spans="1:34" x14ac:dyDescent="0.25">
      <c r="A11" s="217"/>
      <c r="B11" s="217"/>
      <c r="C11" s="217" t="s">
        <v>109</v>
      </c>
      <c r="D11" s="217">
        <v>1</v>
      </c>
      <c r="E11" s="96">
        <v>4</v>
      </c>
      <c r="F11" s="229">
        <f t="shared" si="5"/>
        <v>0.39583333333333331</v>
      </c>
      <c r="G11" s="218">
        <v>2</v>
      </c>
      <c r="H11" s="222" t="str">
        <f>'Poule 16 PS'!C35</f>
        <v>T / 4</v>
      </c>
      <c r="I11" s="223" t="str">
        <f>'Poule 16 PS'!C38</f>
        <v>T / 13</v>
      </c>
      <c r="J11" s="224">
        <f t="shared" si="0"/>
        <v>0</v>
      </c>
      <c r="K11" s="225">
        <f t="shared" si="1"/>
        <v>0</v>
      </c>
      <c r="L11" s="214">
        <f>'Poule 16 PS'!M34</f>
        <v>0</v>
      </c>
      <c r="M11" s="215">
        <f>'Poule 16 PS'!O34</f>
        <v>0</v>
      </c>
      <c r="N11" s="214">
        <f>'Poule 16 PS'!Q34</f>
        <v>0</v>
      </c>
      <c r="O11" s="215">
        <f>'Poule 16 PS'!S34</f>
        <v>0</v>
      </c>
      <c r="P11" s="214">
        <f>'Poule 16 PS'!U34</f>
        <v>0</v>
      </c>
      <c r="Q11" s="216">
        <f>'Poule 16 PS'!W34</f>
        <v>0</v>
      </c>
      <c r="R11" s="96" t="str">
        <f t="shared" si="6"/>
        <v/>
      </c>
      <c r="S11" s="96" t="str">
        <f t="shared" si="7"/>
        <v/>
      </c>
      <c r="W11" s="217" t="str">
        <f>'Poule 16 PS'!C17</f>
        <v>T / 16</v>
      </c>
      <c r="X11" s="96">
        <f>COUNTIF(PLACE1,W11)*2+COUNTIF(PLACE2,W11)</f>
        <v>0</v>
      </c>
      <c r="Y11" s="96">
        <f>SUMIF(LISTEE1,W11,(SCEQ1))+SUMIF(LISTEE2,W11,(SCEQ2))</f>
        <v>0</v>
      </c>
      <c r="Z11" s="96">
        <f>SUMIF(LISTEE1,W11,SCEQ2)+SUMIF(LISTEE2,W11,SCEQ1)</f>
        <v>0</v>
      </c>
      <c r="AA11" s="96">
        <f>(SUMPRODUCT((LISTEE1=W11)*((S1EQ1)+(S2EQ1)+(S3EQ1))))+(SUMPRODUCT((LISTEE2=W11)*((S1EQ2)+(S2EQ2)+(S3EQ3))))</f>
        <v>0</v>
      </c>
      <c r="AB11" s="96">
        <f>(SUMPRODUCT((LISTEE2=W11)*((S1EQ1)+(S2EQ1)+(S3EQ1))))+(SUMPRODUCT((LISTEE1=W11)*((S1EQ2)+(S2EQ2)+(S3EQ3))))</f>
        <v>0</v>
      </c>
      <c r="AC11" s="96">
        <f t="shared" si="2"/>
        <v>0</v>
      </c>
      <c r="AD11" s="96">
        <f t="shared" si="3"/>
        <v>0</v>
      </c>
      <c r="AE11" s="96">
        <f t="shared" si="4"/>
        <v>0</v>
      </c>
      <c r="AF11" s="96" t="str">
        <f>IF(X11=0,"",RANK(AE11,$AE$8:$AE$11))</f>
        <v/>
      </c>
      <c r="AG11" s="96">
        <v>4</v>
      </c>
      <c r="AH11" s="96" t="str">
        <f>IF(X11=0,"",IF($AF$8=AG11,$W$8,IF($AF$9=AG11,$W$9,IF($AF$10=AG11,$W$10,IF($AF$11=AG11,$W$11)))))</f>
        <v/>
      </c>
    </row>
    <row r="12" spans="1:34" x14ac:dyDescent="0.25">
      <c r="A12" s="217"/>
      <c r="B12" s="217"/>
      <c r="C12" s="217" t="s">
        <v>68</v>
      </c>
      <c r="D12" s="217">
        <v>1</v>
      </c>
      <c r="E12" s="96">
        <v>5</v>
      </c>
      <c r="F12" s="229">
        <f t="shared" si="5"/>
        <v>0.41666666666666663</v>
      </c>
      <c r="G12" s="218">
        <v>1</v>
      </c>
      <c r="H12" s="222" t="str">
        <f>'Poule 16 PS'!C15</f>
        <v>T / 8</v>
      </c>
      <c r="I12" s="223" t="str">
        <f>'Poule 16 PS'!C16</f>
        <v>T / 9</v>
      </c>
      <c r="J12" s="224">
        <f t="shared" si="0"/>
        <v>0</v>
      </c>
      <c r="K12" s="225">
        <f t="shared" si="1"/>
        <v>0</v>
      </c>
      <c r="L12" s="214">
        <f>'Poule 16 PS'!M14</f>
        <v>0</v>
      </c>
      <c r="M12" s="215">
        <f>'Poule 16 PS'!O14</f>
        <v>0</v>
      </c>
      <c r="N12" s="214">
        <f>'Poule 16 PS'!Q14</f>
        <v>0</v>
      </c>
      <c r="O12" s="215">
        <f>'Poule 16 PS'!S14</f>
        <v>0</v>
      </c>
      <c r="P12" s="214">
        <f>'Poule 16 PS'!U14</f>
        <v>0</v>
      </c>
      <c r="Q12" s="216">
        <f>'Poule 16 PS'!W14</f>
        <v>0</v>
      </c>
      <c r="R12" s="96" t="str">
        <f t="shared" si="6"/>
        <v/>
      </c>
      <c r="S12" s="96" t="str">
        <f t="shared" si="7"/>
        <v/>
      </c>
      <c r="W12" s="217"/>
      <c r="AG12" s="96"/>
    </row>
    <row r="13" spans="1:34" x14ac:dyDescent="0.25">
      <c r="A13" s="217"/>
      <c r="B13" s="217"/>
      <c r="C13" s="217" t="s">
        <v>85</v>
      </c>
      <c r="D13" s="217">
        <v>1</v>
      </c>
      <c r="E13" s="96">
        <v>6</v>
      </c>
      <c r="F13" s="229">
        <f t="shared" si="5"/>
        <v>0.41666666666666663</v>
      </c>
      <c r="G13" s="218">
        <v>2</v>
      </c>
      <c r="H13" s="222" t="str">
        <f>'Poule 16 PS'!C22</f>
        <v>T / 7</v>
      </c>
      <c r="I13" s="223" t="str">
        <f>'Poule 16 PS'!C23</f>
        <v>T / 10</v>
      </c>
      <c r="J13" s="224">
        <f t="shared" si="0"/>
        <v>0</v>
      </c>
      <c r="K13" s="225">
        <f t="shared" si="1"/>
        <v>0</v>
      </c>
      <c r="L13" s="214">
        <f>'Poule 16 PS'!M21</f>
        <v>0</v>
      </c>
      <c r="M13" s="215">
        <f>'Poule 16 PS'!O21</f>
        <v>0</v>
      </c>
      <c r="N13" s="214">
        <f>'Poule 16 PS'!Q21</f>
        <v>0</v>
      </c>
      <c r="O13" s="215">
        <f>'Poule 16 PS'!S21</f>
        <v>0</v>
      </c>
      <c r="P13" s="214">
        <f>'Poule 16 PS'!U21</f>
        <v>0</v>
      </c>
      <c r="Q13" s="216">
        <f>'Poule 16 PS'!W21</f>
        <v>0</v>
      </c>
      <c r="R13" s="96" t="str">
        <f t="shared" si="6"/>
        <v/>
      </c>
      <c r="S13" s="96" t="str">
        <f t="shared" si="7"/>
        <v/>
      </c>
      <c r="V13" s="217"/>
      <c r="W13" s="217" t="str">
        <f>'Poule 16 PS'!C21</f>
        <v>T / 2</v>
      </c>
      <c r="X13" s="96">
        <f>COUNTIF(PLACE1,W13)*2+COUNTIF(PLACE2,W13)</f>
        <v>0</v>
      </c>
      <c r="Y13" s="96">
        <f>SUMIF(LISTEE1,W13,(SCEQ1))+SUMIF(LISTEE2,W13,(SCEQ2))</f>
        <v>0</v>
      </c>
      <c r="Z13" s="96">
        <f>SUMIF(LISTEE1,W13,SCEQ2)+SUMIF(LISTEE2,W13,SCEQ1)</f>
        <v>0</v>
      </c>
      <c r="AA13" s="96">
        <f>(SUMPRODUCT((LISTEE1=W13)*((S1EQ1)+(S2EQ1)+(S3EQ1))))+(SUMPRODUCT((LISTEE2=W13)*((S1EQ2)+(S2EQ2)+(S3EQ3))))</f>
        <v>0</v>
      </c>
      <c r="AB13" s="96">
        <f>(SUMPRODUCT((LISTEE2=W13)*((S1EQ1)+(S2EQ1)+(S3EQ1))))+(SUMPRODUCT((LISTEE1=W13)*((S1EQ2)+(S2EQ2)+(S3EQ3))))</f>
        <v>0</v>
      </c>
      <c r="AC13" s="96">
        <f t="shared" si="2"/>
        <v>0</v>
      </c>
      <c r="AD13" s="96">
        <f t="shared" si="3"/>
        <v>0</v>
      </c>
      <c r="AE13" s="96">
        <f t="shared" si="4"/>
        <v>0</v>
      </c>
      <c r="AF13" s="96" t="str">
        <f>IF(X13=0,"",RANK(AE13,$AE$13:$AE$16))</f>
        <v/>
      </c>
      <c r="AG13" s="96">
        <v>1</v>
      </c>
      <c r="AH13" s="96" t="str">
        <f>IF(X13=0,"",IF($AF$13=AG13,$W$13,IF($AF$14=AG13,$W$14,IF($AF$15=AG13,$W$15,IF($AF$16=AG13,$W$16)))))</f>
        <v/>
      </c>
    </row>
    <row r="14" spans="1:34" x14ac:dyDescent="0.25">
      <c r="A14" s="217"/>
      <c r="C14" s="217" t="s">
        <v>98</v>
      </c>
      <c r="D14" s="217">
        <v>1</v>
      </c>
      <c r="E14" s="96">
        <v>7</v>
      </c>
      <c r="F14" s="229">
        <f t="shared" si="5"/>
        <v>0.43749999999999994</v>
      </c>
      <c r="G14" s="218">
        <v>1</v>
      </c>
      <c r="H14" s="222" t="str">
        <f>'Poule 16 PS'!C29</f>
        <v>T / 6</v>
      </c>
      <c r="I14" s="223" t="str">
        <f>'Poule 16 PS'!C30</f>
        <v>T / 11</v>
      </c>
      <c r="J14" s="224">
        <f t="shared" si="0"/>
        <v>0</v>
      </c>
      <c r="K14" s="225">
        <f t="shared" si="1"/>
        <v>0</v>
      </c>
      <c r="L14" s="214">
        <f>'Poule 16 PS'!M28</f>
        <v>0</v>
      </c>
      <c r="M14" s="215">
        <f>'Poule 16 PS'!O28</f>
        <v>0</v>
      </c>
      <c r="N14" s="214">
        <f>'Poule 16 PS'!Q28</f>
        <v>0</v>
      </c>
      <c r="O14" s="215">
        <f>'Poule 16 PS'!S28</f>
        <v>0</v>
      </c>
      <c r="P14" s="214">
        <f>'Poule 16 PS'!U28</f>
        <v>0</v>
      </c>
      <c r="Q14" s="216">
        <f>'Poule 16 PS'!W28</f>
        <v>0</v>
      </c>
      <c r="R14" s="96" t="str">
        <f>IF(J14=K14,"",IF(J14&gt;K14,H14,I14))</f>
        <v/>
      </c>
      <c r="S14" s="96" t="str">
        <f t="shared" si="7"/>
        <v/>
      </c>
      <c r="W14" s="217" t="str">
        <f>'Poule 16 PS'!C22</f>
        <v>T / 7</v>
      </c>
      <c r="X14" s="96">
        <f>COUNTIF(PLACE1,W14)*2+COUNTIF(PLACE2,W14)</f>
        <v>0</v>
      </c>
      <c r="Y14" s="96">
        <f>SUMIF(LISTEE1,W14,(SCEQ1))+SUMIF(LISTEE2,W14,(SCEQ2))</f>
        <v>0</v>
      </c>
      <c r="Z14" s="96">
        <f>SUMIF(LISTEE1,W14,SCEQ2)+SUMIF(LISTEE2,W14,SCEQ1)</f>
        <v>0</v>
      </c>
      <c r="AA14" s="96">
        <f>(SUMPRODUCT((LISTEE1=W14)*((S1EQ1)+(S2EQ1)+(S3EQ1))))+(SUMPRODUCT((LISTEE2=W14)*((S1EQ2)+(S2EQ2)+(S3EQ3))))</f>
        <v>0</v>
      </c>
      <c r="AB14" s="96">
        <f>(SUMPRODUCT((LISTEE2=W14)*((S1EQ1)+(S2EQ1)+(S3EQ1))))+(SUMPRODUCT((LISTEE1=W14)*((S1EQ2)+(S2EQ2)+(S3EQ3))))</f>
        <v>0</v>
      </c>
      <c r="AC14" s="96">
        <f t="shared" si="2"/>
        <v>0</v>
      </c>
      <c r="AD14" s="96">
        <f t="shared" si="3"/>
        <v>0</v>
      </c>
      <c r="AE14" s="96">
        <f t="shared" si="4"/>
        <v>0</v>
      </c>
      <c r="AF14" s="96" t="str">
        <f>IF(X14=0,"",RANK(AE14,$AE$13:$AE$16))</f>
        <v/>
      </c>
      <c r="AG14" s="96">
        <v>2</v>
      </c>
      <c r="AH14" s="96" t="str">
        <f>IF(X14=0,"",IF($AF$13=AG14,$W$13,IF($AF$14=AG14,$W$14,IF($AF$15=AG14,$W$15,IF($AF$16=AG14,$W$16)))))</f>
        <v/>
      </c>
    </row>
    <row r="15" spans="1:34" x14ac:dyDescent="0.25">
      <c r="A15" s="217"/>
      <c r="C15" s="217" t="s">
        <v>109</v>
      </c>
      <c r="D15" s="217">
        <v>1</v>
      </c>
      <c r="E15" s="96">
        <v>8</v>
      </c>
      <c r="F15" s="229">
        <f t="shared" si="5"/>
        <v>0.43749999999999994</v>
      </c>
      <c r="G15" s="218">
        <v>2</v>
      </c>
      <c r="H15" s="222" t="str">
        <f>'Poule 16 PS'!C36</f>
        <v>T / 5</v>
      </c>
      <c r="I15" s="223" t="str">
        <f>'Poule 16 PS'!C37</f>
        <v>T /12</v>
      </c>
      <c r="J15" s="224">
        <f t="shared" si="0"/>
        <v>0</v>
      </c>
      <c r="K15" s="225">
        <f t="shared" si="1"/>
        <v>0</v>
      </c>
      <c r="L15" s="214">
        <f>'Poule 16 PS'!M35</f>
        <v>0</v>
      </c>
      <c r="M15" s="215">
        <f>'Poule 16 PS'!O35</f>
        <v>0</v>
      </c>
      <c r="N15" s="214">
        <f>'Poule 16 PS'!Q35</f>
        <v>0</v>
      </c>
      <c r="O15" s="215">
        <f>'Poule 16 PS'!S35</f>
        <v>0</v>
      </c>
      <c r="P15" s="214">
        <f>'Poule 16 PS'!U35</f>
        <v>0</v>
      </c>
      <c r="Q15" s="216">
        <f>'Poule 16 PS'!W35</f>
        <v>0</v>
      </c>
      <c r="R15" s="96" t="str">
        <f t="shared" si="6"/>
        <v/>
      </c>
      <c r="S15" s="96" t="str">
        <f t="shared" si="7"/>
        <v/>
      </c>
      <c r="W15" s="217" t="str">
        <f>'Poule 16 PS'!C23</f>
        <v>T / 10</v>
      </c>
      <c r="X15" s="96">
        <f>COUNTIF(PLACE1,W15)*2+COUNTIF(PLACE2,W15)</f>
        <v>0</v>
      </c>
      <c r="Y15" s="96">
        <f>SUMIF(LISTEE1,W15,(SCEQ1))+SUMIF(LISTEE2,W15,(SCEQ2))</f>
        <v>0</v>
      </c>
      <c r="Z15" s="96">
        <f>SUMIF(LISTEE1,W15,SCEQ2)+SUMIF(LISTEE2,W15,SCEQ1)</f>
        <v>0</v>
      </c>
      <c r="AA15" s="96">
        <f>(SUMPRODUCT((LISTEE1=W15)*((S1EQ1)+(S2EQ1)+(S3EQ1))))+(SUMPRODUCT((LISTEE2=W15)*((S1EQ2)+(S2EQ2)+(S3EQ3))))</f>
        <v>0</v>
      </c>
      <c r="AB15" s="96">
        <f>(SUMPRODUCT((LISTEE2=W15)*((S1EQ1)+(S2EQ1)+(S3EQ1))))+(SUMPRODUCT((LISTEE1=W15)*((S1EQ2)+(S2EQ2)+(S3EQ3))))</f>
        <v>0</v>
      </c>
      <c r="AC15" s="96">
        <f t="shared" si="2"/>
        <v>0</v>
      </c>
      <c r="AD15" s="96">
        <f t="shared" si="3"/>
        <v>0</v>
      </c>
      <c r="AE15" s="96">
        <f t="shared" si="4"/>
        <v>0</v>
      </c>
      <c r="AF15" s="96" t="str">
        <f>IF(X15=0,"",RANK(AE15,$AE$13:$AE$16))</f>
        <v/>
      </c>
      <c r="AG15" s="96">
        <v>3</v>
      </c>
      <c r="AH15" s="96" t="str">
        <f>IF(X15=0,"",IF($AF$13=AG15,$W$13,IF($AF$14=AG15,$W$14,IF($AF$15=AG15,$W$15,IF($AF$16=AG15,$W$16)))))</f>
        <v/>
      </c>
    </row>
    <row r="16" spans="1:34" x14ac:dyDescent="0.25">
      <c r="A16" s="217"/>
      <c r="C16" s="217" t="s">
        <v>68</v>
      </c>
      <c r="D16" s="217">
        <v>1</v>
      </c>
      <c r="E16" s="96">
        <v>9</v>
      </c>
      <c r="F16" s="229">
        <f t="shared" si="5"/>
        <v>0.45833333333333326</v>
      </c>
      <c r="G16" s="218">
        <v>1</v>
      </c>
      <c r="H16" s="222" t="str">
        <f>'Poule QUALIF 16 P+B'!C15</f>
        <v>T / 8</v>
      </c>
      <c r="I16" s="223" t="str">
        <f>'Poule QUALIF 16 P+B'!C17</f>
        <v>T / 16</v>
      </c>
      <c r="J16" s="224">
        <f t="shared" si="0"/>
        <v>0</v>
      </c>
      <c r="K16" s="225">
        <f t="shared" si="1"/>
        <v>0</v>
      </c>
      <c r="L16" s="214">
        <f>'Poule 16 PS'!M15</f>
        <v>0</v>
      </c>
      <c r="M16" s="215">
        <f>'Poule 16 PS'!O15</f>
        <v>0</v>
      </c>
      <c r="N16" s="214">
        <f>'Poule 16 PS'!Q15</f>
        <v>0</v>
      </c>
      <c r="O16" s="215">
        <f>'Poule 16 PS'!S15</f>
        <v>0</v>
      </c>
      <c r="P16" s="214">
        <f>'Poule 16 PS'!U15</f>
        <v>0</v>
      </c>
      <c r="Q16" s="216">
        <f>'Poule 16 PS'!W15</f>
        <v>0</v>
      </c>
      <c r="R16" s="96" t="str">
        <f t="shared" si="6"/>
        <v/>
      </c>
      <c r="S16" s="96" t="str">
        <f t="shared" si="7"/>
        <v/>
      </c>
      <c r="W16" s="217" t="str">
        <f>'Poule 16 PS'!C24</f>
        <v>T / 15</v>
      </c>
      <c r="X16" s="96">
        <f>COUNTIF(PLACE1,W16)*2+COUNTIF(PLACE2,W16)</f>
        <v>0</v>
      </c>
      <c r="Y16" s="96">
        <f>SUMIF(LISTEE1,W16,(SCEQ1))+SUMIF(LISTEE2,W16,(SCEQ2))</f>
        <v>0</v>
      </c>
      <c r="Z16" s="96">
        <f>SUMIF(LISTEE1,W16,SCEQ2)+SUMIF(LISTEE2,W16,SCEQ1)</f>
        <v>0</v>
      </c>
      <c r="AA16" s="96">
        <f>(SUMPRODUCT((LISTEE1=W16)*((S1EQ1)+(S2EQ1)+(S3EQ1))))+(SUMPRODUCT((LISTEE2=W16)*((S1EQ2)+(S2EQ2)+(S3EQ3))))</f>
        <v>0</v>
      </c>
      <c r="AB16" s="96">
        <f>(SUMPRODUCT((LISTEE2=W16)*((S1EQ1)+(S2EQ1)+(S3EQ1))))+(SUMPRODUCT((LISTEE1=W16)*((S1EQ2)+(S2EQ2)+(S3EQ3))))</f>
        <v>0</v>
      </c>
      <c r="AC16" s="96">
        <f t="shared" si="2"/>
        <v>0</v>
      </c>
      <c r="AD16" s="96">
        <f t="shared" si="3"/>
        <v>0</v>
      </c>
      <c r="AE16" s="96">
        <f t="shared" si="4"/>
        <v>0</v>
      </c>
      <c r="AF16" s="96" t="str">
        <f>IF(X16=0,"",RANK(AE16,$AE$13:$AE$16))</f>
        <v/>
      </c>
      <c r="AG16" s="96">
        <v>4</v>
      </c>
      <c r="AH16" s="96" t="str">
        <f>IF(X16=0,"",IF($AF$13=AG16,$W$13,IF($AF$14=AG16,$W$14,IF($AF$15=AG16,$W$15,IF($AF$16=AG16,$W$16)))))</f>
        <v/>
      </c>
    </row>
    <row r="17" spans="1:34" x14ac:dyDescent="0.25">
      <c r="A17" s="217"/>
      <c r="C17" s="217" t="s">
        <v>85</v>
      </c>
      <c r="D17" s="217">
        <v>1</v>
      </c>
      <c r="E17" s="96">
        <v>10</v>
      </c>
      <c r="F17" s="229">
        <f t="shared" si="5"/>
        <v>0.45833333333333326</v>
      </c>
      <c r="G17" s="218">
        <v>2</v>
      </c>
      <c r="H17" s="222" t="str">
        <f>'Poule 16 PS'!C22</f>
        <v>T / 7</v>
      </c>
      <c r="I17" s="223" t="str">
        <f>'Poule 16 PS'!C24</f>
        <v>T / 15</v>
      </c>
      <c r="J17" s="224">
        <f t="shared" si="0"/>
        <v>0</v>
      </c>
      <c r="K17" s="225">
        <f t="shared" si="1"/>
        <v>0</v>
      </c>
      <c r="L17" s="214">
        <f>'Poule 16 PS'!M22</f>
        <v>0</v>
      </c>
      <c r="M17" s="215">
        <f>'Poule 16 PS'!O22</f>
        <v>0</v>
      </c>
      <c r="N17" s="214">
        <f>'Poule 16 PS'!Q22</f>
        <v>0</v>
      </c>
      <c r="O17" s="215">
        <f>'Poule 16 PS'!S22</f>
        <v>0</v>
      </c>
      <c r="P17" s="214">
        <f>'Poule 16 PS'!U22</f>
        <v>0</v>
      </c>
      <c r="Q17" s="216">
        <f>'Poule 16 PS'!W22</f>
        <v>0</v>
      </c>
      <c r="R17" s="96" t="str">
        <f t="shared" si="6"/>
        <v/>
      </c>
      <c r="S17" s="96" t="str">
        <f t="shared" si="7"/>
        <v/>
      </c>
      <c r="W17" s="217"/>
      <c r="AG17" s="96"/>
    </row>
    <row r="18" spans="1:34" x14ac:dyDescent="0.25">
      <c r="A18" s="217"/>
      <c r="C18" s="217" t="s">
        <v>98</v>
      </c>
      <c r="D18" s="217">
        <v>1</v>
      </c>
      <c r="E18" s="96">
        <v>11</v>
      </c>
      <c r="F18" s="229">
        <f t="shared" si="5"/>
        <v>0.47916666666666657</v>
      </c>
      <c r="G18" s="218">
        <v>1</v>
      </c>
      <c r="H18" s="222" t="str">
        <f>'Poule 16 PS'!C29</f>
        <v>T / 6</v>
      </c>
      <c r="I18" s="223" t="str">
        <f>'Poule 16 PS'!C31</f>
        <v>T / 14</v>
      </c>
      <c r="J18" s="224">
        <f t="shared" si="0"/>
        <v>0</v>
      </c>
      <c r="K18" s="225">
        <f t="shared" si="1"/>
        <v>0</v>
      </c>
      <c r="L18" s="214">
        <f>'Poule 16 PS'!M29</f>
        <v>0</v>
      </c>
      <c r="M18" s="215">
        <f>'Poule 16 PS'!O29</f>
        <v>0</v>
      </c>
      <c r="N18" s="214">
        <f>'Poule 16 PS'!Q29</f>
        <v>0</v>
      </c>
      <c r="O18" s="215">
        <f>'Poule 16 PS'!S29</f>
        <v>0</v>
      </c>
      <c r="P18" s="214">
        <f>'Poule 16 PS'!U29</f>
        <v>0</v>
      </c>
      <c r="Q18" s="216">
        <f>'Poule 16 PS'!W29</f>
        <v>0</v>
      </c>
      <c r="R18" s="96" t="str">
        <f t="shared" si="6"/>
        <v/>
      </c>
      <c r="S18" s="96" t="str">
        <f t="shared" si="7"/>
        <v/>
      </c>
      <c r="W18" s="96" t="str">
        <f>'Poule 16 PS'!C28</f>
        <v>T / 3</v>
      </c>
      <c r="X18" s="96">
        <f>COUNTIF(PLACE1,W18)*2+COUNTIF(PLACE2,W18)</f>
        <v>0</v>
      </c>
      <c r="Y18" s="96">
        <f>SUMIF(LISTEE1,W18,(SCEQ1))+SUMIF(LISTEE2,W18,(SCEQ2))</f>
        <v>0</v>
      </c>
      <c r="Z18" s="96">
        <f>SUMIF(LISTEE1,W18,SCEQ2)+SUMIF(LISTEE2,W18,SCEQ1)</f>
        <v>0</v>
      </c>
      <c r="AA18" s="96">
        <f>(SUMPRODUCT((LISTEE1=W18)*((S1EQ1)+(S2EQ1)+(S3EQ1))))+(SUMPRODUCT((LISTEE2=W18)*((S1EQ2)+(S2EQ2)+(S3EQ3))))</f>
        <v>0</v>
      </c>
      <c r="AB18" s="96">
        <f>(SUMPRODUCT((LISTEE2=W18)*((S1EQ1)+(S2EQ1)+(S3EQ1))))+(SUMPRODUCT((LISTEE1=W18)*((S1EQ2)+(S2EQ2)+(S3EQ3))))</f>
        <v>0</v>
      </c>
      <c r="AC18" s="96">
        <f t="shared" ref="AC18:AC26" si="8">IFERROR(Y18/Z18,0)</f>
        <v>0</v>
      </c>
      <c r="AD18" s="96">
        <f t="shared" si="3"/>
        <v>0</v>
      </c>
      <c r="AE18" s="96">
        <f>X18+AC18/100+AD18/100</f>
        <v>0</v>
      </c>
      <c r="AF18" s="96" t="str">
        <f>IF(X18=0,"",RANK(AE18,$AE$18:$AE$21))</f>
        <v/>
      </c>
      <c r="AG18" s="96">
        <v>1</v>
      </c>
      <c r="AH18" s="96" t="str">
        <f>IF(X18=0,"",IF($AF$18=AG18,$W$18,IF($AF$19=AG18,$W$19,IF($AF$20=AG18,$W$20,IF($AF$21=AG18,$W$21)))))</f>
        <v/>
      </c>
    </row>
    <row r="19" spans="1:34" x14ac:dyDescent="0.25">
      <c r="C19" s="217" t="s">
        <v>109</v>
      </c>
      <c r="D19" s="217">
        <v>1</v>
      </c>
      <c r="E19" s="96">
        <v>12</v>
      </c>
      <c r="F19" s="229">
        <f t="shared" si="5"/>
        <v>0.47916666666666657</v>
      </c>
      <c r="G19" s="218">
        <v>2</v>
      </c>
      <c r="H19" s="222" t="str">
        <f>'Poule 16 PS'!C36</f>
        <v>T / 5</v>
      </c>
      <c r="I19" s="223" t="str">
        <f>'Poule 16 PS'!C38</f>
        <v>T / 13</v>
      </c>
      <c r="J19" s="224">
        <f t="shared" si="0"/>
        <v>0</v>
      </c>
      <c r="K19" s="225">
        <f t="shared" si="1"/>
        <v>0</v>
      </c>
      <c r="L19" s="214">
        <f>'Poule 16 PS'!M36</f>
        <v>0</v>
      </c>
      <c r="M19" s="215">
        <f>'Poule 16 PS'!O36</f>
        <v>0</v>
      </c>
      <c r="N19" s="214">
        <f>'Poule 16 PS'!Q36</f>
        <v>0</v>
      </c>
      <c r="O19" s="215">
        <f>'Poule 16 PS'!S36</f>
        <v>0</v>
      </c>
      <c r="P19" s="214">
        <f>'Poule 16 PS'!U36</f>
        <v>0</v>
      </c>
      <c r="Q19" s="216">
        <f>'Poule 16 PS'!W36</f>
        <v>0</v>
      </c>
      <c r="R19" s="96" t="str">
        <f t="shared" si="6"/>
        <v/>
      </c>
      <c r="S19" s="96" t="str">
        <f t="shared" si="7"/>
        <v/>
      </c>
      <c r="W19" s="96" t="str">
        <f>'Poule 16 PS'!C29</f>
        <v>T / 6</v>
      </c>
      <c r="X19" s="96">
        <f>COUNTIF(PLACE1,W19)*2+COUNTIF(PLACE2,W19)</f>
        <v>0</v>
      </c>
      <c r="Y19" s="96">
        <f>SUMIF(LISTEE1,W19,(SCEQ1))+SUMIF(LISTEE2,W19,(SCEQ2))</f>
        <v>0</v>
      </c>
      <c r="Z19" s="96">
        <f>SUMIF(LISTEE1,W19,SCEQ2)+SUMIF(LISTEE2,W19,SCEQ1)</f>
        <v>0</v>
      </c>
      <c r="AA19" s="96">
        <f>(SUMPRODUCT((LISTEE1=W19)*((S1EQ1)+(S2EQ1)+(S3EQ1))))+(SUMPRODUCT((LISTEE2=W19)*((S1EQ2)+(S2EQ2)+(S3EQ3))))</f>
        <v>0</v>
      </c>
      <c r="AB19" s="96">
        <f>(SUMPRODUCT((LISTEE2=W19)*((S1EQ1)+(S2EQ1)+(S3EQ1))))+(SUMPRODUCT((LISTEE1=W19)*((S1EQ2)+(S2EQ2)+(S3EQ3))))</f>
        <v>0</v>
      </c>
      <c r="AC19" s="96">
        <f t="shared" si="8"/>
        <v>0</v>
      </c>
      <c r="AD19" s="96">
        <f t="shared" si="3"/>
        <v>0</v>
      </c>
      <c r="AE19" s="96">
        <f t="shared" ref="AE19:AE26" si="9">X19+AC19/100+AD19/100</f>
        <v>0</v>
      </c>
      <c r="AF19" s="96" t="str">
        <f t="shared" ref="AF19:AF21" si="10">IF(X19=0,"",RANK(AE19,$AE$18:$AE$21))</f>
        <v/>
      </c>
      <c r="AG19" s="96">
        <v>2</v>
      </c>
      <c r="AH19" s="96" t="str">
        <f>IF(X19=0,"",IF($AF$18=AG19,$W$18,IF($AF$19=AG19,$W$19,IF($AF$20=AG19,$W$20,IF($AF$21=AG19,$W$21)))))</f>
        <v/>
      </c>
    </row>
    <row r="20" spans="1:34" x14ac:dyDescent="0.25">
      <c r="A20" s="217"/>
      <c r="C20" s="217" t="s">
        <v>68</v>
      </c>
      <c r="D20" s="217">
        <v>1</v>
      </c>
      <c r="E20" s="96">
        <v>13</v>
      </c>
      <c r="F20" s="229">
        <f t="shared" si="5"/>
        <v>0.49999999999999989</v>
      </c>
      <c r="G20" s="218">
        <v>1</v>
      </c>
      <c r="H20" s="222" t="str">
        <f>'Poule 16 PS'!C14</f>
        <v>T / 1</v>
      </c>
      <c r="I20" s="223" t="str">
        <f>'Poule 16 PS'!C16</f>
        <v>T / 9</v>
      </c>
      <c r="J20" s="224">
        <f t="shared" si="0"/>
        <v>0</v>
      </c>
      <c r="K20" s="225">
        <f t="shared" si="1"/>
        <v>0</v>
      </c>
      <c r="L20" s="214">
        <f>'Poule 16 PS'!M16</f>
        <v>0</v>
      </c>
      <c r="M20" s="215">
        <f>'Poule 16 PS'!O16</f>
        <v>0</v>
      </c>
      <c r="N20" s="214">
        <f>'Poule 16 PS'!Q16</f>
        <v>0</v>
      </c>
      <c r="O20" s="215">
        <f>'Poule 16 PS'!S16</f>
        <v>0</v>
      </c>
      <c r="P20" s="214">
        <f>'Poule 16 PS'!U16</f>
        <v>0</v>
      </c>
      <c r="Q20" s="216">
        <f>'Poule 16 PS'!W16</f>
        <v>0</v>
      </c>
      <c r="R20" s="96" t="str">
        <f>IF(J20=K20,"",IF(J20&gt;K20,H20,I20))</f>
        <v/>
      </c>
      <c r="S20" s="96" t="str">
        <f>IF(J20=K20,"",IF(J20&lt;K20,H20,I20))</f>
        <v/>
      </c>
      <c r="W20" s="96" t="str">
        <f>'Poule 16 PS'!C30</f>
        <v>T / 11</v>
      </c>
      <c r="X20" s="96">
        <f>COUNTIF(PLACE1,W20)*2+COUNTIF(PLACE2,W20)</f>
        <v>0</v>
      </c>
      <c r="Y20" s="96">
        <f>SUMIF(LISTEE1,W20,(SCEQ1))+SUMIF(LISTEE2,W20,(SCEQ2))</f>
        <v>0</v>
      </c>
      <c r="Z20" s="96">
        <f>SUMIF(LISTEE1,W20,SCEQ2)+SUMIF(LISTEE2,W20,SCEQ1)</f>
        <v>0</v>
      </c>
      <c r="AA20" s="96">
        <f>(SUMPRODUCT((LISTEE1=W20)*((S1EQ1)+(S2EQ1)+(S3EQ1))))+(SUMPRODUCT((LISTEE2=W20)*((S1EQ2)+(S2EQ2)+(S3EQ3))))</f>
        <v>0</v>
      </c>
      <c r="AB20" s="96">
        <f>(SUMPRODUCT((LISTEE2=W20)*((S1EQ1)+(S2EQ1)+(S3EQ1))))+(SUMPRODUCT((LISTEE1=W20)*((S1EQ2)+(S2EQ2)+(S3EQ3))))</f>
        <v>0</v>
      </c>
      <c r="AC20" s="96">
        <f t="shared" si="8"/>
        <v>0</v>
      </c>
      <c r="AD20" s="96">
        <f t="shared" si="3"/>
        <v>0</v>
      </c>
      <c r="AE20" s="96">
        <f t="shared" si="9"/>
        <v>0</v>
      </c>
      <c r="AF20" s="96" t="str">
        <f t="shared" si="10"/>
        <v/>
      </c>
      <c r="AG20" s="96">
        <v>3</v>
      </c>
      <c r="AH20" s="96" t="str">
        <f>IF(X20=0,"",IF($AF$18=AG20,$W$18,IF($AF$19=AG20,$W$19,IF($AF$20=AG20,$W$20,IF($AF$21=AG20,$W$21)))))</f>
        <v/>
      </c>
    </row>
    <row r="21" spans="1:34" x14ac:dyDescent="0.25">
      <c r="A21" s="217"/>
      <c r="C21" s="217" t="s">
        <v>85</v>
      </c>
      <c r="D21" s="217">
        <v>1</v>
      </c>
      <c r="E21" s="96">
        <v>14</v>
      </c>
      <c r="F21" s="229">
        <f t="shared" si="5"/>
        <v>0.49999999999999989</v>
      </c>
      <c r="G21" s="218">
        <v>2</v>
      </c>
      <c r="H21" s="222" t="str">
        <f>'Poule 16 PS'!C21</f>
        <v>T / 2</v>
      </c>
      <c r="I21" s="223" t="str">
        <f>'Poule 16 PS'!C23</f>
        <v>T / 10</v>
      </c>
      <c r="J21" s="224">
        <f t="shared" si="0"/>
        <v>0</v>
      </c>
      <c r="K21" s="225">
        <f t="shared" si="1"/>
        <v>0</v>
      </c>
      <c r="L21" s="214">
        <f>'Poule 16 PS'!M23</f>
        <v>0</v>
      </c>
      <c r="M21" s="215">
        <f>'Poule 16 PS'!O23</f>
        <v>0</v>
      </c>
      <c r="N21" s="214">
        <f>'Poule 16 PS'!Q23</f>
        <v>0</v>
      </c>
      <c r="O21" s="215">
        <f>'Poule 16 PS'!S23</f>
        <v>0</v>
      </c>
      <c r="P21" s="214">
        <f>'Poule 16 PS'!U23</f>
        <v>0</v>
      </c>
      <c r="Q21" s="216">
        <f>'Poule 16 PS'!W23</f>
        <v>0</v>
      </c>
      <c r="R21" s="96" t="str">
        <f t="shared" si="6"/>
        <v/>
      </c>
      <c r="S21" s="96" t="str">
        <f t="shared" si="7"/>
        <v/>
      </c>
      <c r="W21" s="96" t="str">
        <f>'Poule 16 PS'!C31</f>
        <v>T / 14</v>
      </c>
      <c r="X21" s="96">
        <f>COUNTIF(PLACE1,W21)*2+COUNTIF(PLACE2,W21)</f>
        <v>0</v>
      </c>
      <c r="Y21" s="96">
        <f>SUMIF(LISTEE1,W21,(SCEQ1))+SUMIF(LISTEE2,W21,(SCEQ2))</f>
        <v>0</v>
      </c>
      <c r="Z21" s="96">
        <f>SUMIF(LISTEE1,W21,SCEQ2)+SUMIF(LISTEE2,W21,SCEQ1)</f>
        <v>0</v>
      </c>
      <c r="AA21" s="96">
        <f>(SUMPRODUCT((LISTEE1=W21)*((S1EQ1)+(S2EQ1)+(S3EQ1))))+(SUMPRODUCT((LISTEE2=W21)*((S1EQ2)+(S2EQ2)+(S3EQ3))))</f>
        <v>0</v>
      </c>
      <c r="AB21" s="96">
        <f>(SUMPRODUCT((LISTEE2=W21)*((S1EQ1)+(S2EQ1)+(S3EQ1))))+(SUMPRODUCT((LISTEE1=W21)*((S1EQ2)+(S2EQ2)+(S3EQ3))))</f>
        <v>0</v>
      </c>
      <c r="AC21" s="96">
        <f t="shared" si="8"/>
        <v>0</v>
      </c>
      <c r="AD21" s="96">
        <f t="shared" si="3"/>
        <v>0</v>
      </c>
      <c r="AE21" s="96">
        <f>X21+AC21/100+AD21/100</f>
        <v>0</v>
      </c>
      <c r="AF21" s="96" t="str">
        <f t="shared" si="10"/>
        <v/>
      </c>
      <c r="AG21" s="96">
        <v>4</v>
      </c>
      <c r="AH21" s="96" t="str">
        <f>IF(X21=0,"",IF($AF$18=AG21,$W$18,IF($AF$19=AG21,$W$19,IF($AF$20=AG21,$W$20,IF($AF$21=AG21,$W$21)))))</f>
        <v/>
      </c>
    </row>
    <row r="22" spans="1:34" x14ac:dyDescent="0.25">
      <c r="A22" s="217"/>
      <c r="C22" s="217" t="s">
        <v>98</v>
      </c>
      <c r="D22" s="217">
        <v>1</v>
      </c>
      <c r="E22" s="96">
        <v>15</v>
      </c>
      <c r="F22" s="229">
        <f t="shared" si="5"/>
        <v>0.52083333333333326</v>
      </c>
      <c r="G22" s="218">
        <v>1</v>
      </c>
      <c r="H22" s="226" t="str">
        <f>'Poule 16 PS'!C28</f>
        <v>T / 3</v>
      </c>
      <c r="I22" s="227" t="str">
        <f>'Poule 16 PS'!C30</f>
        <v>T / 11</v>
      </c>
      <c r="J22" s="224">
        <f t="shared" si="0"/>
        <v>0</v>
      </c>
      <c r="K22" s="225">
        <f t="shared" si="1"/>
        <v>0</v>
      </c>
      <c r="L22" s="214">
        <f>'Poule 16 PS'!M30</f>
        <v>0</v>
      </c>
      <c r="M22" s="215">
        <f>'Poule 16 PS'!O30</f>
        <v>0</v>
      </c>
      <c r="N22" s="214">
        <f>'Poule 16 PS'!Q30</f>
        <v>0</v>
      </c>
      <c r="O22" s="215">
        <f>'Poule 16 PS'!S30</f>
        <v>0</v>
      </c>
      <c r="P22" s="214">
        <f>'Poule 16 PS'!U30</f>
        <v>0</v>
      </c>
      <c r="Q22" s="216">
        <f>'Poule 16 PS'!W30</f>
        <v>0</v>
      </c>
      <c r="R22" s="96" t="str">
        <f t="shared" si="6"/>
        <v/>
      </c>
      <c r="S22" s="96" t="str">
        <f t="shared" si="7"/>
        <v/>
      </c>
      <c r="AG22" s="96"/>
    </row>
    <row r="23" spans="1:34" x14ac:dyDescent="0.25">
      <c r="A23" s="217"/>
      <c r="C23" s="217" t="s">
        <v>109</v>
      </c>
      <c r="D23" s="217">
        <v>1</v>
      </c>
      <c r="E23" s="96">
        <v>16</v>
      </c>
      <c r="F23" s="229">
        <f t="shared" si="5"/>
        <v>0.52083333333333326</v>
      </c>
      <c r="G23" s="218">
        <v>2</v>
      </c>
      <c r="H23" s="226" t="str">
        <f>'Poule 16 PS'!C35</f>
        <v>T / 4</v>
      </c>
      <c r="I23" s="227" t="str">
        <f>'Poule 16 PS'!C37</f>
        <v>T /12</v>
      </c>
      <c r="J23" s="224">
        <f t="shared" si="0"/>
        <v>0</v>
      </c>
      <c r="K23" s="225">
        <f t="shared" si="1"/>
        <v>0</v>
      </c>
      <c r="L23" s="214">
        <f>'Poule 16 PS'!M37</f>
        <v>0</v>
      </c>
      <c r="M23" s="215">
        <f>'Poule 16 PS'!O37</f>
        <v>0</v>
      </c>
      <c r="N23" s="214">
        <f>'Poule 16 PS'!Q37</f>
        <v>0</v>
      </c>
      <c r="O23" s="215">
        <f>'Poule 16 PS'!S37</f>
        <v>0</v>
      </c>
      <c r="P23" s="214">
        <f>'Poule 16 PS'!U37</f>
        <v>0</v>
      </c>
      <c r="Q23" s="216">
        <f>'Poule 16 PS'!W37</f>
        <v>0</v>
      </c>
      <c r="R23" s="96" t="str">
        <f t="shared" si="6"/>
        <v/>
      </c>
      <c r="S23" s="96" t="str">
        <f t="shared" si="7"/>
        <v/>
      </c>
      <c r="W23" s="96" t="str">
        <f>'Poule 16 PS'!C35</f>
        <v>T / 4</v>
      </c>
      <c r="X23" s="96">
        <f>COUNTIF(PLACE1,W23)*2+COUNTIF(PLACE2,W23)</f>
        <v>0</v>
      </c>
      <c r="Y23" s="96">
        <f>SUMIF(LISTEE1,W23,(SCEQ1))+SUMIF(LISTEE2,W23,(SCEQ2))</f>
        <v>0</v>
      </c>
      <c r="Z23" s="96">
        <f>SUMIF(LISTEE1,W23,SCEQ2)+SUMIF(LISTEE2,W23,SCEQ1)</f>
        <v>0</v>
      </c>
      <c r="AA23" s="96">
        <f>(SUMPRODUCT((LISTEE1=W23)*((S1EQ1)+(S2EQ1)+(S3EQ1))))+(SUMPRODUCT((LISTEE2=W23)*((S1EQ2)+(S2EQ2)+(S3EQ3))))</f>
        <v>0</v>
      </c>
      <c r="AB23" s="96">
        <f>(SUMPRODUCT((LISTEE2=W23)*((S1EQ1)+(S2EQ1)+(S3EQ1))))+(SUMPRODUCT((LISTEE1=W23)*((S1EQ2)+(S2EQ2)+(S3EQ3))))</f>
        <v>0</v>
      </c>
      <c r="AC23" s="96">
        <f t="shared" si="8"/>
        <v>0</v>
      </c>
      <c r="AD23" s="96">
        <f t="shared" si="3"/>
        <v>0</v>
      </c>
      <c r="AE23" s="96">
        <f t="shared" si="9"/>
        <v>0</v>
      </c>
      <c r="AF23" s="96" t="str">
        <f>IF(X23=0,"",RANK(AE23,$AE$23:$AE$26))</f>
        <v/>
      </c>
      <c r="AG23" s="96">
        <v>1</v>
      </c>
      <c r="AH23" s="96" t="str">
        <f>IF(X23=0,"",IF($AF$23=AG23,$W$23,IF($AF$24=AG23,$W$24,IF($AF$25=AG23,$W$25,IF($AF$26=AG23,$W$26)))))</f>
        <v/>
      </c>
    </row>
    <row r="24" spans="1:34" x14ac:dyDescent="0.25">
      <c r="A24" s="217"/>
      <c r="C24" s="217" t="s">
        <v>68</v>
      </c>
      <c r="D24" s="217">
        <v>1</v>
      </c>
      <c r="E24" s="96">
        <v>17</v>
      </c>
      <c r="F24" s="229">
        <f t="shared" si="5"/>
        <v>0.54166666666666663</v>
      </c>
      <c r="G24" s="218">
        <v>1</v>
      </c>
      <c r="H24" s="226" t="str">
        <f>'Poule 16 PS'!C16</f>
        <v>T / 9</v>
      </c>
      <c r="I24" s="227" t="str">
        <f>'Poule 16 PS'!C17</f>
        <v>T / 16</v>
      </c>
      <c r="J24" s="224">
        <f t="shared" si="0"/>
        <v>0</v>
      </c>
      <c r="K24" s="225">
        <f t="shared" si="1"/>
        <v>0</v>
      </c>
      <c r="L24" s="214">
        <f>'Poule 16 PS'!M17</f>
        <v>0</v>
      </c>
      <c r="M24" s="215">
        <f>'Poule 16 PS'!O17</f>
        <v>0</v>
      </c>
      <c r="N24" s="214">
        <f>'Poule 16 PS'!Q17</f>
        <v>0</v>
      </c>
      <c r="O24" s="215">
        <f>'Poule 16 PS'!S17</f>
        <v>0</v>
      </c>
      <c r="P24" s="214">
        <f>'Poule 16 PS'!U17</f>
        <v>0</v>
      </c>
      <c r="Q24" s="216">
        <f>'Poule 16 PS'!W17</f>
        <v>0</v>
      </c>
      <c r="R24" s="96" t="str">
        <f>IF(J24=K24,"",IF(J24&gt;K24,H24,I24))</f>
        <v/>
      </c>
      <c r="S24" s="96" t="str">
        <f>IF(J24=K24,"",IF(J24&lt;K24,H24,I24))</f>
        <v/>
      </c>
      <c r="W24" s="96" t="str">
        <f>'Poule 16 PS'!C36</f>
        <v>T / 5</v>
      </c>
      <c r="X24" s="96">
        <f>COUNTIF(PLACE1,W24)*2+COUNTIF(PLACE2,W24)</f>
        <v>0</v>
      </c>
      <c r="Y24" s="96">
        <f>SUMIF(LISTEE1,W24,(SCEQ1))+SUMIF(LISTEE2,W24,(SCEQ2))</f>
        <v>0</v>
      </c>
      <c r="Z24" s="96">
        <f>SUMIF(LISTEE1,W24,SCEQ2)+SUMIF(LISTEE2,W24,SCEQ1)</f>
        <v>0</v>
      </c>
      <c r="AA24" s="96">
        <f>(SUMPRODUCT((LISTEE1=W24)*((S1EQ1)+(S2EQ1)+(S3EQ1))))+(SUMPRODUCT((LISTEE2=W24)*((S1EQ2)+(S2EQ2)+(S3EQ3))))</f>
        <v>0</v>
      </c>
      <c r="AB24" s="96">
        <f>(SUMPRODUCT((LISTEE2=W24)*((S1EQ1)+(S2EQ1)+(S3EQ1))))+(SUMPRODUCT((LISTEE1=W24)*((S1EQ2)+(S2EQ2)+(S3EQ3))))</f>
        <v>0</v>
      </c>
      <c r="AC24" s="96">
        <f t="shared" si="8"/>
        <v>0</v>
      </c>
      <c r="AD24" s="96">
        <f t="shared" si="3"/>
        <v>0</v>
      </c>
      <c r="AE24" s="96">
        <f t="shared" si="9"/>
        <v>0</v>
      </c>
      <c r="AF24" s="96" t="str">
        <f t="shared" ref="AF24:AF26" si="11">IF(X24=0,"",RANK(AE24,$AE$23:$AE$26))</f>
        <v/>
      </c>
      <c r="AG24" s="96">
        <v>2</v>
      </c>
      <c r="AH24" s="96" t="str">
        <f t="shared" ref="AH24:AH25" si="12">IF(X24=0,"",IF($AF$23=AG24,$W$23,IF($AF$24=AG24,$W$24,IF($AF$25=AG24,$W$25,IF($AF$26=AG24,$W$26)))))</f>
        <v/>
      </c>
    </row>
    <row r="25" spans="1:34" x14ac:dyDescent="0.25">
      <c r="C25" s="217" t="s">
        <v>85</v>
      </c>
      <c r="D25" s="217">
        <v>1</v>
      </c>
      <c r="E25" s="96">
        <v>18</v>
      </c>
      <c r="F25" s="229">
        <f t="shared" si="5"/>
        <v>0.54166666666666663</v>
      </c>
      <c r="G25" s="218">
        <v>2</v>
      </c>
      <c r="H25" s="226" t="str">
        <f>'Poule 16 PS'!C23</f>
        <v>T / 10</v>
      </c>
      <c r="I25" s="227" t="str">
        <f>'Poule 16 PS'!C24</f>
        <v>T / 15</v>
      </c>
      <c r="J25" s="224">
        <f t="shared" si="0"/>
        <v>0</v>
      </c>
      <c r="K25" s="225">
        <f t="shared" si="1"/>
        <v>0</v>
      </c>
      <c r="L25" s="214">
        <f>'Poule 16 PS'!M24</f>
        <v>0</v>
      </c>
      <c r="M25" s="215">
        <f>'Poule 16 PS'!O24</f>
        <v>0</v>
      </c>
      <c r="N25" s="214">
        <f>'Poule 16 PS'!Q24</f>
        <v>0</v>
      </c>
      <c r="O25" s="215">
        <f>'Poule 16 PS'!S24</f>
        <v>0</v>
      </c>
      <c r="P25" s="214">
        <f>'Poule 16 PS'!U24</f>
        <v>0</v>
      </c>
      <c r="Q25" s="216">
        <f>'Poule 16 PS'!W24</f>
        <v>0</v>
      </c>
      <c r="R25" s="96" t="str">
        <f t="shared" si="6"/>
        <v/>
      </c>
      <c r="S25" s="96" t="str">
        <f t="shared" si="7"/>
        <v/>
      </c>
      <c r="W25" s="96" t="str">
        <f>'Poule 16 PS'!C37</f>
        <v>T /12</v>
      </c>
      <c r="X25" s="96">
        <f>COUNTIF(PLACE1,W25)*2+COUNTIF(PLACE2,W25)</f>
        <v>0</v>
      </c>
      <c r="Y25" s="96">
        <f>SUMIF(LISTEE1,W25,(SCEQ1))+SUMIF(LISTEE2,W25,(SCEQ2))</f>
        <v>0</v>
      </c>
      <c r="Z25" s="96">
        <f>SUMIF(LISTEE1,W25,SCEQ2)+SUMIF(LISTEE2,W25,SCEQ1)</f>
        <v>0</v>
      </c>
      <c r="AA25" s="96">
        <f>(SUMPRODUCT((LISTEE1=W25)*((S1EQ1)+(S2EQ1)+(S3EQ1))))+(SUMPRODUCT((LISTEE2=W25)*((S1EQ2)+(S2EQ2)+(S3EQ3))))</f>
        <v>0</v>
      </c>
      <c r="AB25" s="96">
        <f>(SUMPRODUCT((LISTEE2=W25)*((S1EQ1)+(S2EQ1)+(S3EQ1))))+(SUMPRODUCT((LISTEE1=W25)*((S1EQ2)+(S2EQ2)+(S3EQ3))))</f>
        <v>0</v>
      </c>
      <c r="AC25" s="96">
        <f t="shared" si="8"/>
        <v>0</v>
      </c>
      <c r="AD25" s="96">
        <f t="shared" si="3"/>
        <v>0</v>
      </c>
      <c r="AE25" s="96">
        <f t="shared" si="9"/>
        <v>0</v>
      </c>
      <c r="AF25" s="96" t="str">
        <f t="shared" si="11"/>
        <v/>
      </c>
      <c r="AG25" s="96">
        <v>3</v>
      </c>
      <c r="AH25" s="96" t="str">
        <f t="shared" si="12"/>
        <v/>
      </c>
    </row>
    <row r="26" spans="1:34" x14ac:dyDescent="0.25">
      <c r="A26" s="217"/>
      <c r="C26" s="217" t="s">
        <v>98</v>
      </c>
      <c r="D26" s="217">
        <v>1</v>
      </c>
      <c r="E26" s="96">
        <v>19</v>
      </c>
      <c r="F26" s="229">
        <f t="shared" si="5"/>
        <v>0.5625</v>
      </c>
      <c r="G26" s="218">
        <v>1</v>
      </c>
      <c r="H26" s="226" t="str">
        <f>'Poule 16 PS'!C30</f>
        <v>T / 11</v>
      </c>
      <c r="I26" s="227" t="str">
        <f>'Poule 16 PS'!C31</f>
        <v>T / 14</v>
      </c>
      <c r="J26" s="224">
        <f t="shared" si="0"/>
        <v>0</v>
      </c>
      <c r="K26" s="225">
        <f t="shared" si="1"/>
        <v>0</v>
      </c>
      <c r="L26" s="214">
        <f>'Poule 16 PS'!M31</f>
        <v>0</v>
      </c>
      <c r="M26" s="215">
        <f>'Poule 16 PS'!O31</f>
        <v>0</v>
      </c>
      <c r="N26" s="214">
        <f>'Poule 16 PS'!Q31</f>
        <v>0</v>
      </c>
      <c r="O26" s="215">
        <f>'Poule 16 PS'!S31</f>
        <v>0</v>
      </c>
      <c r="P26" s="214">
        <f>'Poule 16 PS'!U31</f>
        <v>0</v>
      </c>
      <c r="Q26" s="216">
        <f>'Poule 16 PS'!W31</f>
        <v>0</v>
      </c>
      <c r="R26" s="96" t="str">
        <f t="shared" si="6"/>
        <v/>
      </c>
      <c r="S26" s="96" t="str">
        <f t="shared" si="7"/>
        <v/>
      </c>
      <c r="W26" s="96" t="str">
        <f>'Poule 16 PS'!C38</f>
        <v>T / 13</v>
      </c>
      <c r="X26" s="96">
        <f>COUNTIF(PLACE1,W26)*2+COUNTIF(PLACE2,W26)</f>
        <v>0</v>
      </c>
      <c r="Y26" s="96">
        <f>SUMIF(LISTEE1,W26,(SCEQ1))+SUMIF(LISTEE2,W26,(SCEQ2))</f>
        <v>0</v>
      </c>
      <c r="Z26" s="96">
        <f>SUMIF(LISTEE1,W26,SCEQ2)+SUMIF(LISTEE2,W26,SCEQ1)</f>
        <v>0</v>
      </c>
      <c r="AA26" s="96">
        <f>(SUMPRODUCT((LISTEE1=W26)*((S1EQ1)+(S2EQ1)+(S3EQ1))))+(SUMPRODUCT((LISTEE2=W26)*((S1EQ2)+(S2EQ2)+(S3EQ3))))</f>
        <v>0</v>
      </c>
      <c r="AB26" s="96">
        <f>(SUMPRODUCT((LISTEE2=W26)*((S1EQ1)+(S2EQ1)+(S3EQ1))))+(SUMPRODUCT((LISTEE1=W26)*((S1EQ2)+(S2EQ2)+(S3EQ3))))</f>
        <v>0</v>
      </c>
      <c r="AC26" s="96">
        <f t="shared" si="8"/>
        <v>0</v>
      </c>
      <c r="AD26" s="96">
        <f t="shared" si="3"/>
        <v>0</v>
      </c>
      <c r="AE26" s="96">
        <f t="shared" si="9"/>
        <v>0</v>
      </c>
      <c r="AF26" s="96" t="str">
        <f t="shared" si="11"/>
        <v/>
      </c>
      <c r="AG26" s="220">
        <v>4</v>
      </c>
      <c r="AH26" s="96" t="str">
        <f>IF(X26=0,"",IF($AF$23=AG26,$W$23,IF($AF$24=AG26,$W$24,IF($AF$25=AG26,$W$25,IF($AF$26=AG26,$W$26)))))</f>
        <v/>
      </c>
    </row>
    <row r="27" spans="1:34" x14ac:dyDescent="0.25">
      <c r="A27" s="217"/>
      <c r="C27" s="217" t="s">
        <v>109</v>
      </c>
      <c r="D27" s="217">
        <v>1</v>
      </c>
      <c r="E27" s="96">
        <v>20</v>
      </c>
      <c r="F27" s="229">
        <f t="shared" si="5"/>
        <v>0.5625</v>
      </c>
      <c r="G27" s="218">
        <v>2</v>
      </c>
      <c r="H27" s="226" t="str">
        <f>'Poule 16 PS'!C37</f>
        <v>T /12</v>
      </c>
      <c r="I27" s="227" t="str">
        <f>'Poule 16 PS'!C38</f>
        <v>T / 13</v>
      </c>
      <c r="J27" s="224">
        <f t="shared" si="0"/>
        <v>0</v>
      </c>
      <c r="K27" s="225">
        <f t="shared" si="1"/>
        <v>0</v>
      </c>
      <c r="L27" s="214">
        <f>'Poule 16 PS'!M38</f>
        <v>0</v>
      </c>
      <c r="M27" s="215">
        <f>'Poule 16 PS'!O38</f>
        <v>0</v>
      </c>
      <c r="N27" s="214">
        <f>'Poule 16 PS'!Q38</f>
        <v>0</v>
      </c>
      <c r="O27" s="215">
        <f>'Poule 16 PS'!S38</f>
        <v>0</v>
      </c>
      <c r="P27" s="214">
        <f>'Poule 16 PS'!U38</f>
        <v>0</v>
      </c>
      <c r="Q27" s="216">
        <f>'Poule 16 PS'!W38</f>
        <v>0</v>
      </c>
      <c r="R27" s="96" t="str">
        <f t="shared" si="6"/>
        <v/>
      </c>
      <c r="S27" s="96" t="str">
        <f t="shared" si="7"/>
        <v/>
      </c>
    </row>
    <row r="28" spans="1:34" x14ac:dyDescent="0.25">
      <c r="A28" s="217"/>
      <c r="C28" s="217" t="s">
        <v>68</v>
      </c>
      <c r="D28" s="217">
        <v>1</v>
      </c>
      <c r="E28" s="96">
        <v>21</v>
      </c>
      <c r="F28" s="229">
        <f t="shared" si="5"/>
        <v>0.58333333333333337</v>
      </c>
      <c r="G28" s="218">
        <v>1</v>
      </c>
      <c r="H28" s="226" t="str">
        <f>'Poule 16 PS'!C14</f>
        <v>T / 1</v>
      </c>
      <c r="I28" s="227" t="str">
        <f>'Poule 16 PS'!C15</f>
        <v>T / 8</v>
      </c>
      <c r="J28" s="224">
        <f t="shared" si="0"/>
        <v>0</v>
      </c>
      <c r="K28" s="225">
        <f t="shared" si="1"/>
        <v>0</v>
      </c>
      <c r="L28" s="214">
        <f>'Poule 16 PS'!M18</f>
        <v>0</v>
      </c>
      <c r="M28" s="215">
        <f>'Poule 16 PS'!O18</f>
        <v>0</v>
      </c>
      <c r="N28" s="214">
        <f>'Poule 16 PS'!Q18</f>
        <v>0</v>
      </c>
      <c r="O28" s="215">
        <f>'Poule 16 PS'!S18</f>
        <v>0</v>
      </c>
      <c r="P28" s="214">
        <f>'Poule 16 PS'!U18</f>
        <v>0</v>
      </c>
      <c r="Q28" s="216">
        <f>'Poule 16 PS'!W18</f>
        <v>0</v>
      </c>
      <c r="R28" s="96" t="str">
        <f>IF(J28=K28,"",IF(J28&gt;K28,H28,I28))</f>
        <v/>
      </c>
      <c r="S28" s="96" t="str">
        <f>IF(J28=K28,"",IF(J28&lt;K28,H28,I28))</f>
        <v/>
      </c>
    </row>
    <row r="29" spans="1:34" x14ac:dyDescent="0.25">
      <c r="A29" s="217"/>
      <c r="C29" s="217" t="s">
        <v>85</v>
      </c>
      <c r="D29" s="217">
        <v>1</v>
      </c>
      <c r="E29" s="96">
        <v>22</v>
      </c>
      <c r="F29" s="229">
        <f t="shared" si="5"/>
        <v>0.58333333333333337</v>
      </c>
      <c r="G29" s="218">
        <v>2</v>
      </c>
      <c r="H29" s="226" t="str">
        <f>'Poule 16 PS'!C21</f>
        <v>T / 2</v>
      </c>
      <c r="I29" s="227" t="str">
        <f>'Poule 16 PS'!C22</f>
        <v>T / 7</v>
      </c>
      <c r="J29" s="224">
        <f t="shared" si="0"/>
        <v>0</v>
      </c>
      <c r="K29" s="225">
        <f t="shared" si="1"/>
        <v>0</v>
      </c>
      <c r="L29" s="214">
        <f>'Poule 16 PS'!M25</f>
        <v>0</v>
      </c>
      <c r="M29" s="215">
        <f>'Poule 16 PS'!O25</f>
        <v>0</v>
      </c>
      <c r="N29" s="214">
        <f>'Poule 16 PS'!Q25</f>
        <v>0</v>
      </c>
      <c r="O29" s="215">
        <f>'Poule 16 PS'!S25</f>
        <v>0</v>
      </c>
      <c r="P29" s="214">
        <f>'Poule 16 PS'!U25</f>
        <v>0</v>
      </c>
      <c r="Q29" s="216">
        <f>'Poule 16 PS'!W25</f>
        <v>0</v>
      </c>
      <c r="R29" s="96" t="str">
        <f t="shared" si="6"/>
        <v/>
      </c>
      <c r="S29" s="96" t="str">
        <f t="shared" si="7"/>
        <v/>
      </c>
    </row>
    <row r="30" spans="1:34" x14ac:dyDescent="0.25">
      <c r="A30" s="217"/>
      <c r="C30" s="217" t="s">
        <v>98</v>
      </c>
      <c r="D30" s="217">
        <v>1</v>
      </c>
      <c r="E30" s="96">
        <v>23</v>
      </c>
      <c r="F30" s="229">
        <f t="shared" si="5"/>
        <v>0.60416666666666674</v>
      </c>
      <c r="G30" s="218">
        <v>1</v>
      </c>
      <c r="H30" s="226" t="str">
        <f>'Poule 16 PS'!C28</f>
        <v>T / 3</v>
      </c>
      <c r="I30" s="227" t="str">
        <f>'Poule 16 PS'!C29</f>
        <v>T / 6</v>
      </c>
      <c r="J30" s="224">
        <f t="shared" si="0"/>
        <v>0</v>
      </c>
      <c r="K30" s="225">
        <f t="shared" si="1"/>
        <v>0</v>
      </c>
      <c r="L30" s="214">
        <f>'Poule 16 PS'!M32</f>
        <v>0</v>
      </c>
      <c r="M30" s="215">
        <f>'Poule 16 PS'!O32</f>
        <v>0</v>
      </c>
      <c r="N30" s="214">
        <f>'Poule 16 PS'!Q32</f>
        <v>0</v>
      </c>
      <c r="O30" s="215">
        <f>'Poule 16 PS'!S32</f>
        <v>0</v>
      </c>
      <c r="P30" s="214">
        <f>'Poule 16 PS'!U32</f>
        <v>0</v>
      </c>
      <c r="Q30" s="216">
        <f>'Poule 16 PS'!W32</f>
        <v>0</v>
      </c>
      <c r="R30" s="96" t="str">
        <f t="shared" si="6"/>
        <v/>
      </c>
      <c r="S30" s="96" t="str">
        <f t="shared" si="7"/>
        <v/>
      </c>
    </row>
    <row r="31" spans="1:34" x14ac:dyDescent="0.25">
      <c r="C31" s="217" t="s">
        <v>109</v>
      </c>
      <c r="D31" s="217">
        <v>1</v>
      </c>
      <c r="E31" s="96">
        <v>24</v>
      </c>
      <c r="F31" s="229">
        <f t="shared" si="5"/>
        <v>0.60416666666666674</v>
      </c>
      <c r="G31" s="218">
        <v>2</v>
      </c>
      <c r="H31" s="226" t="str">
        <f>'Poule 16 PS'!C35</f>
        <v>T / 4</v>
      </c>
      <c r="I31" s="227" t="str">
        <f>'Poule 16 PS'!C36</f>
        <v>T / 5</v>
      </c>
      <c r="J31" s="224">
        <f t="shared" si="0"/>
        <v>0</v>
      </c>
      <c r="K31" s="225">
        <f t="shared" si="1"/>
        <v>0</v>
      </c>
      <c r="L31" s="214">
        <f>'Poule 16 PS'!M39</f>
        <v>0</v>
      </c>
      <c r="M31" s="215">
        <f>'Poule 16 PS'!O39</f>
        <v>0</v>
      </c>
      <c r="N31" s="214">
        <f>'Poule 16 PS'!Q39</f>
        <v>0</v>
      </c>
      <c r="O31" s="215">
        <f>'Poule 16 PS'!S39</f>
        <v>0</v>
      </c>
      <c r="P31" s="214">
        <f>'Poule 16 PS'!U39</f>
        <v>0</v>
      </c>
      <c r="Q31" s="216">
        <f>'Poule 16 PS'!W39</f>
        <v>0</v>
      </c>
      <c r="R31" s="96" t="str">
        <f>IF(J31=K31,"",IF(J31&gt;K31,H31,I31))</f>
        <v/>
      </c>
      <c r="S31" s="96" t="str">
        <f t="shared" si="7"/>
        <v/>
      </c>
    </row>
    <row r="32" spans="1:34" x14ac:dyDescent="0.25">
      <c r="C32" s="96" t="s">
        <v>281</v>
      </c>
      <c r="D32" s="217">
        <v>1</v>
      </c>
      <c r="E32" s="96">
        <v>25</v>
      </c>
      <c r="F32" s="229">
        <f t="shared" si="5"/>
        <v>0.62500000000000011</v>
      </c>
      <c r="G32" s="218">
        <v>1</v>
      </c>
      <c r="H32" s="226" t="str">
        <f>'Poule 16 PS'!AD13</f>
        <v/>
      </c>
      <c r="I32" s="227" t="str">
        <f>'Poule 16 PS'!AD16</f>
        <v/>
      </c>
      <c r="J32" s="224">
        <f>SUM(IF(L32&gt;M32,1,0),IF(N32&gt;O32,1,0),IF(P32&gt;Q32,1,0))</f>
        <v>0</v>
      </c>
      <c r="K32" s="225">
        <f t="shared" si="1"/>
        <v>0</v>
      </c>
      <c r="L32" s="214">
        <f>'Poule 16 PS'!AG14</f>
        <v>0</v>
      </c>
      <c r="M32" s="215">
        <f>'Poule 16 PS'!AI14</f>
        <v>0</v>
      </c>
      <c r="N32" s="214">
        <f>'Poule 16 PS'!AK14</f>
        <v>0</v>
      </c>
      <c r="O32" s="215">
        <f>'Poule 16 PS'!AM14</f>
        <v>0</v>
      </c>
      <c r="P32" s="214">
        <f>'Poule 16 PS'!AO14</f>
        <v>0</v>
      </c>
      <c r="Q32" s="216">
        <f>'Poule 16 PS'!AQ14</f>
        <v>0</v>
      </c>
      <c r="R32" s="96" t="str">
        <f>IF(J32=K32,"",IF(J32&gt;K32,H32,I32))</f>
        <v/>
      </c>
      <c r="S32" s="96" t="str">
        <f t="shared" ref="S32" si="13">IF(J32=K32,"",IF(J32&lt;K32,H32,I32))</f>
        <v/>
      </c>
      <c r="AG32" s="96"/>
    </row>
    <row r="33" spans="3:33" x14ac:dyDescent="0.25">
      <c r="C33" s="96" t="s">
        <v>281</v>
      </c>
      <c r="D33" s="217">
        <v>1</v>
      </c>
      <c r="E33" s="96">
        <v>26</v>
      </c>
      <c r="F33" s="229">
        <f t="shared" si="5"/>
        <v>0.62500000000000011</v>
      </c>
      <c r="G33" s="218">
        <v>2</v>
      </c>
      <c r="H33" s="226" t="str">
        <f>'Poule 16 PS'!AD19</f>
        <v/>
      </c>
      <c r="I33" s="227" t="str">
        <f>'Poule 16 PS'!AD22</f>
        <v/>
      </c>
      <c r="J33" s="224">
        <f t="shared" ref="J33" si="14">SUM(IF(L33&gt;M33,1,0),IF(N33&gt;O33,1,0),IF(P33&gt;Q33,1,0))</f>
        <v>0</v>
      </c>
      <c r="K33" s="225">
        <f t="shared" ref="K33" si="15">SUM(IF(M33&gt;L33,1,0),IF(O33&gt;N33,1,0),IF(Q33&gt;P33,1,0))</f>
        <v>0</v>
      </c>
      <c r="L33" s="214">
        <f>'Poule 16 PS'!AG20</f>
        <v>0</v>
      </c>
      <c r="M33" s="215">
        <f>'Poule 16 PS'!AI20</f>
        <v>0</v>
      </c>
      <c r="N33" s="214">
        <f>'Poule 16 PS'!AK20</f>
        <v>0</v>
      </c>
      <c r="O33" s="215">
        <f>'Poule 16 PS'!AM20</f>
        <v>0</v>
      </c>
      <c r="P33" s="214">
        <f>'Poule 16 PS'!AO20</f>
        <v>0</v>
      </c>
      <c r="Q33" s="216">
        <f>'Poule 16 PS'!AQ20</f>
        <v>0</v>
      </c>
      <c r="R33" s="96" t="str">
        <f t="shared" ref="R33:R43" si="16">IF(J33=K33,"",IF(J33&gt;K33,H33,I33))</f>
        <v/>
      </c>
      <c r="S33" s="96" t="str">
        <f t="shared" si="7"/>
        <v/>
      </c>
      <c r="AG33" s="96"/>
    </row>
    <row r="34" spans="3:33" x14ac:dyDescent="0.25">
      <c r="C34" s="96" t="s">
        <v>281</v>
      </c>
      <c r="D34" s="217">
        <v>1</v>
      </c>
      <c r="E34" s="96">
        <v>27</v>
      </c>
      <c r="F34" s="229">
        <f t="shared" si="5"/>
        <v>0.64583333333333348</v>
      </c>
      <c r="G34" s="218">
        <v>1</v>
      </c>
      <c r="H34" s="226" t="str">
        <f>'Poule 16 PS'!AD25</f>
        <v/>
      </c>
      <c r="I34" s="227" t="str">
        <f>'Poule 16 PS'!AD28</f>
        <v/>
      </c>
      <c r="J34" s="224">
        <f t="shared" si="0"/>
        <v>0</v>
      </c>
      <c r="K34" s="225">
        <f t="shared" si="1"/>
        <v>0</v>
      </c>
      <c r="L34" s="214">
        <f>'Poule 16 PS'!AG26</f>
        <v>0</v>
      </c>
      <c r="M34" s="215">
        <f>'Poule 16 PS'!AI26</f>
        <v>0</v>
      </c>
      <c r="N34" s="214">
        <f>'Poule 16 PS'!AK26</f>
        <v>0</v>
      </c>
      <c r="O34" s="215">
        <f>'Poule 16 PS'!AM26</f>
        <v>0</v>
      </c>
      <c r="P34" s="214">
        <f>'Poule 16 PS'!AO26</f>
        <v>0</v>
      </c>
      <c r="Q34" s="216">
        <f>'Poule 16 PS'!AQ26</f>
        <v>0</v>
      </c>
      <c r="R34" s="96" t="str">
        <f t="shared" si="16"/>
        <v/>
      </c>
      <c r="S34" s="96" t="str">
        <f t="shared" si="7"/>
        <v/>
      </c>
      <c r="AG34" s="96"/>
    </row>
    <row r="35" spans="3:33" x14ac:dyDescent="0.25">
      <c r="C35" s="96" t="s">
        <v>281</v>
      </c>
      <c r="D35" s="217">
        <v>1</v>
      </c>
      <c r="E35" s="96">
        <v>28</v>
      </c>
      <c r="F35" s="229">
        <f t="shared" si="5"/>
        <v>0.64583333333333348</v>
      </c>
      <c r="G35" s="218">
        <v>2</v>
      </c>
      <c r="H35" s="226" t="str">
        <f>'Poule 16 PS'!AD31</f>
        <v/>
      </c>
      <c r="I35" s="227" t="str">
        <f>'Poule 16 PS'!AD34</f>
        <v/>
      </c>
      <c r="J35" s="224">
        <f>SUM(IF(L35&gt;M35,1,0),IF(N35&gt;O35,1,0),IF(P35&gt;Q35,1,0))</f>
        <v>0</v>
      </c>
      <c r="K35" s="225">
        <f t="shared" si="1"/>
        <v>0</v>
      </c>
      <c r="L35" s="214">
        <f>'Poule 16 PS'!AG32</f>
        <v>0</v>
      </c>
      <c r="M35" s="215">
        <f>'Poule 16 PS'!AI32</f>
        <v>0</v>
      </c>
      <c r="N35" s="214">
        <f>'Poule 16 PS'!AK32</f>
        <v>0</v>
      </c>
      <c r="O35" s="215">
        <f>'Poule 16 PS'!AM32</f>
        <v>0</v>
      </c>
      <c r="P35" s="214">
        <f>'Poule 16 PS'!AO32</f>
        <v>0</v>
      </c>
      <c r="Q35" s="216">
        <f>'Poule 16 PS'!AQ32</f>
        <v>0</v>
      </c>
      <c r="R35" s="96" t="str">
        <f t="shared" si="16"/>
        <v/>
      </c>
      <c r="S35" s="96" t="str">
        <f t="shared" si="7"/>
        <v/>
      </c>
      <c r="AG35" s="96"/>
    </row>
    <row r="36" spans="3:33" x14ac:dyDescent="0.25">
      <c r="C36" s="228" t="s">
        <v>173</v>
      </c>
      <c r="D36" s="217">
        <v>1</v>
      </c>
      <c r="E36" s="96">
        <v>29</v>
      </c>
      <c r="F36" s="229">
        <f t="shared" si="5"/>
        <v>0.66666666666666685</v>
      </c>
      <c r="G36" s="218">
        <v>1</v>
      </c>
      <c r="H36" s="226" t="str">
        <f>AH8</f>
        <v/>
      </c>
      <c r="I36" s="227" t="str">
        <f>R32</f>
        <v/>
      </c>
      <c r="J36" s="224">
        <f t="shared" ref="J36:J39" si="17">SUM(IF(L36&gt;M36,1,0),IF(N36&gt;O36,1,0),IF(P36&gt;Q36,1,0))</f>
        <v>0</v>
      </c>
      <c r="K36" s="225">
        <f t="shared" ref="K36:K39" si="18">SUM(IF(M36&gt;L36,1,0),IF(O36&gt;N36,1,0),IF(Q36&gt;P36,1,0))</f>
        <v>0</v>
      </c>
      <c r="L36" s="214">
        <f>'Poule 16 PS'!M45</f>
        <v>0</v>
      </c>
      <c r="M36" s="215">
        <f>'Poule 16 PS'!O45</f>
        <v>0</v>
      </c>
      <c r="N36" s="214">
        <f>'Poule 16 PS'!Q45</f>
        <v>0</v>
      </c>
      <c r="O36" s="215">
        <f>'Poule 16 PS'!S45</f>
        <v>0</v>
      </c>
      <c r="P36" s="214">
        <f>'Poule 16 PS'!U45</f>
        <v>0</v>
      </c>
      <c r="Q36" s="216">
        <f>'Poule 16 PS'!W45</f>
        <v>0</v>
      </c>
      <c r="R36" s="96" t="str">
        <f t="shared" si="16"/>
        <v/>
      </c>
      <c r="S36" s="96" t="str">
        <f t="shared" si="7"/>
        <v/>
      </c>
      <c r="AG36" s="96"/>
    </row>
    <row r="37" spans="3:33" x14ac:dyDescent="0.25">
      <c r="C37" s="228" t="s">
        <v>173</v>
      </c>
      <c r="D37" s="217">
        <v>1</v>
      </c>
      <c r="E37" s="96">
        <v>30</v>
      </c>
      <c r="F37" s="229">
        <f t="shared" si="5"/>
        <v>0.66666666666666685</v>
      </c>
      <c r="G37" s="218">
        <v>2</v>
      </c>
      <c r="H37" s="226" t="str">
        <f>R33</f>
        <v/>
      </c>
      <c r="I37" s="227" t="str">
        <f>AH23</f>
        <v/>
      </c>
      <c r="J37" s="224">
        <f t="shared" si="17"/>
        <v>0</v>
      </c>
      <c r="K37" s="225">
        <f t="shared" si="18"/>
        <v>0</v>
      </c>
      <c r="L37" s="214">
        <f>'Poule 16 PS'!M51</f>
        <v>0</v>
      </c>
      <c r="M37" s="215">
        <f>'Poule 16 PS'!O51</f>
        <v>0</v>
      </c>
      <c r="N37" s="214">
        <f>'Poule 16 PS'!Q51</f>
        <v>0</v>
      </c>
      <c r="O37" s="215">
        <f>'Poule 16 PS'!S51</f>
        <v>0</v>
      </c>
      <c r="P37" s="214">
        <f>'Poule 16 PS'!U51</f>
        <v>0</v>
      </c>
      <c r="Q37" s="216">
        <f>'Poule 16 PS'!W51</f>
        <v>0</v>
      </c>
      <c r="R37" s="96" t="str">
        <f t="shared" si="16"/>
        <v/>
      </c>
      <c r="S37" s="96" t="str">
        <f t="shared" si="7"/>
        <v/>
      </c>
      <c r="AG37" s="96"/>
    </row>
    <row r="38" spans="3:33" x14ac:dyDescent="0.25">
      <c r="C38" s="228" t="s">
        <v>173</v>
      </c>
      <c r="D38" s="217">
        <v>1</v>
      </c>
      <c r="E38" s="96">
        <v>31</v>
      </c>
      <c r="F38" s="229">
        <f t="shared" si="5"/>
        <v>0.68750000000000022</v>
      </c>
      <c r="G38" s="218">
        <v>1</v>
      </c>
      <c r="H38" s="226" t="str">
        <f>AH18</f>
        <v/>
      </c>
      <c r="I38" s="227" t="str">
        <f>R34</f>
        <v/>
      </c>
      <c r="J38" s="224">
        <f t="shared" si="17"/>
        <v>0</v>
      </c>
      <c r="K38" s="225">
        <f t="shared" si="18"/>
        <v>0</v>
      </c>
      <c r="L38" s="214">
        <f>'Poule 16 PS'!M57</f>
        <v>0</v>
      </c>
      <c r="M38" s="215">
        <f>'Poule 16 PS'!O57</f>
        <v>0</v>
      </c>
      <c r="N38" s="214">
        <f>'Poule 16 PS'!Q57</f>
        <v>0</v>
      </c>
      <c r="O38" s="215">
        <f>'Poule 16 PS'!S57</f>
        <v>0</v>
      </c>
      <c r="P38" s="214">
        <f>'Poule 16 PS'!U57</f>
        <v>0</v>
      </c>
      <c r="Q38" s="216">
        <f>'Poule 16 PS'!W57</f>
        <v>0</v>
      </c>
      <c r="R38" s="96" t="str">
        <f t="shared" si="16"/>
        <v/>
      </c>
      <c r="S38" s="96" t="str">
        <f t="shared" si="7"/>
        <v/>
      </c>
      <c r="AG38" s="96"/>
    </row>
    <row r="39" spans="3:33" x14ac:dyDescent="0.25">
      <c r="C39" s="228" t="s">
        <v>173</v>
      </c>
      <c r="D39" s="217">
        <v>1</v>
      </c>
      <c r="E39" s="96">
        <v>32</v>
      </c>
      <c r="F39" s="229">
        <f t="shared" si="5"/>
        <v>0.68750000000000022</v>
      </c>
      <c r="G39" s="218">
        <v>2</v>
      </c>
      <c r="H39" s="226" t="str">
        <f>R35</f>
        <v/>
      </c>
      <c r="I39" s="227" t="str">
        <f>AH13</f>
        <v/>
      </c>
      <c r="J39" s="224">
        <f t="shared" si="17"/>
        <v>0</v>
      </c>
      <c r="K39" s="225">
        <f t="shared" si="18"/>
        <v>0</v>
      </c>
      <c r="L39" s="214">
        <f>'Poule 16 PS'!M63</f>
        <v>0</v>
      </c>
      <c r="M39" s="215">
        <f>'Poule 16 PS'!O63</f>
        <v>0</v>
      </c>
      <c r="N39" s="214">
        <f>'Poule 16 PS'!Q63</f>
        <v>0</v>
      </c>
      <c r="O39" s="215">
        <f>'Poule 16 PS'!S63</f>
        <v>0</v>
      </c>
      <c r="P39" s="214">
        <f>'Poule 16 PS'!U63</f>
        <v>0</v>
      </c>
      <c r="Q39" s="216">
        <f>'Poule 16 PS'!W63</f>
        <v>0</v>
      </c>
      <c r="R39" s="96" t="str">
        <f t="shared" si="16"/>
        <v/>
      </c>
      <c r="S39" s="96" t="str">
        <f t="shared" si="7"/>
        <v/>
      </c>
      <c r="AG39" s="96"/>
    </row>
    <row r="40" spans="3:33" x14ac:dyDescent="0.25">
      <c r="C40" s="228" t="s">
        <v>282</v>
      </c>
      <c r="D40" s="217">
        <v>1</v>
      </c>
      <c r="E40" s="96">
        <v>33</v>
      </c>
      <c r="F40" s="229">
        <f t="shared" si="5"/>
        <v>0.70833333333333359</v>
      </c>
      <c r="H40" s="226" t="str">
        <f>R36</f>
        <v/>
      </c>
      <c r="I40" s="227" t="str">
        <f>R37</f>
        <v/>
      </c>
      <c r="J40" s="224">
        <f>SUM(IF(L40&gt;M40,1,0),IF(N40&gt;O40,1,0),IF(P40&gt;Q40,1,0))</f>
        <v>0</v>
      </c>
      <c r="K40" s="225">
        <f>SUM(IF(M40&gt;L40,1,0),IF(O40&gt;N40,1,0),IF(Q40&gt;P40,1,0))</f>
        <v>0</v>
      </c>
      <c r="L40" s="214">
        <f>'Poule 16 PS'!AI45</f>
        <v>0</v>
      </c>
      <c r="M40" s="215">
        <f>'Poule 16 PS'!AK45</f>
        <v>0</v>
      </c>
      <c r="N40" s="214">
        <f>'Poule 16 PS'!AM45</f>
        <v>0</v>
      </c>
      <c r="O40" s="215">
        <f>'Poule 16 PS'!AO45</f>
        <v>0</v>
      </c>
      <c r="P40" s="214">
        <f>'Poule 16 PS'!AQ45</f>
        <v>0</v>
      </c>
      <c r="Q40" s="216">
        <f>'Poule 16 PS'!AS45</f>
        <v>0</v>
      </c>
      <c r="R40" s="96" t="str">
        <f t="shared" si="16"/>
        <v/>
      </c>
      <c r="S40" s="96" t="str">
        <f t="shared" si="7"/>
        <v/>
      </c>
      <c r="AG40" s="96"/>
    </row>
    <row r="41" spans="3:33" x14ac:dyDescent="0.25">
      <c r="C41" s="228" t="s">
        <v>282</v>
      </c>
      <c r="D41" s="217">
        <v>1</v>
      </c>
      <c r="E41" s="96">
        <v>34</v>
      </c>
      <c r="F41" s="229">
        <f>F40+$B$4</f>
        <v>0.72916666666666696</v>
      </c>
      <c r="H41" s="226" t="str">
        <f>R39</f>
        <v/>
      </c>
      <c r="I41" s="227" t="str">
        <f>R38</f>
        <v/>
      </c>
      <c r="J41" s="224">
        <f t="shared" ref="J41:J42" si="19">SUM(IF(L41&gt;M41,1,0),IF(N41&gt;O41,1,0),IF(P41&gt;Q41,1,0))</f>
        <v>0</v>
      </c>
      <c r="K41" s="225">
        <f t="shared" ref="K41:K42" si="20">SUM(IF(M41&gt;L41,1,0),IF(O41&gt;N41,1,0),IF(Q41&gt;P41,1,0))</f>
        <v>0</v>
      </c>
      <c r="L41" s="214">
        <f>'Poule 16 PS'!AI51</f>
        <v>0</v>
      </c>
      <c r="M41" s="215">
        <f>'Poule 16 PS'!AK51</f>
        <v>0</v>
      </c>
      <c r="N41" s="214">
        <f>'Poule 16 PS'!AM51</f>
        <v>0</v>
      </c>
      <c r="O41" s="215">
        <f>'Poule 16 PS'!AO51</f>
        <v>0</v>
      </c>
      <c r="P41" s="214">
        <f>'Poule 16 PS'!AQ51</f>
        <v>0</v>
      </c>
      <c r="Q41" s="216">
        <f>'Poule 16 PS'!AS51</f>
        <v>0</v>
      </c>
      <c r="R41" s="96" t="str">
        <f t="shared" si="16"/>
        <v/>
      </c>
      <c r="S41" s="96" t="str">
        <f t="shared" si="7"/>
        <v/>
      </c>
      <c r="AG41" s="96"/>
    </row>
    <row r="42" spans="3:33" x14ac:dyDescent="0.25">
      <c r="C42" s="228" t="s">
        <v>77</v>
      </c>
      <c r="D42" s="217">
        <v>1</v>
      </c>
      <c r="E42" s="96">
        <v>35</v>
      </c>
      <c r="F42" s="229">
        <f>F41+$B$4</f>
        <v>0.75000000000000033</v>
      </c>
      <c r="H42" s="226" t="str">
        <f>S40</f>
        <v/>
      </c>
      <c r="I42" s="227" t="str">
        <f>S41</f>
        <v/>
      </c>
      <c r="J42" s="224">
        <f t="shared" si="19"/>
        <v>0</v>
      </c>
      <c r="K42" s="225">
        <f t="shared" si="20"/>
        <v>0</v>
      </c>
      <c r="L42" s="214">
        <f>'Poule 16 PS'!AI59</f>
        <v>0</v>
      </c>
      <c r="M42" s="215">
        <f>'Poule 16 PS'!AK59</f>
        <v>0</v>
      </c>
      <c r="N42" s="214">
        <f>'Poule 16 PS'!AM59</f>
        <v>0</v>
      </c>
      <c r="O42" s="215">
        <f>'Poule 16 PS'!AO59</f>
        <v>0</v>
      </c>
      <c r="P42" s="214">
        <f>'Poule 16 PS'!AQ59</f>
        <v>0</v>
      </c>
      <c r="Q42" s="216">
        <f>'Poule 16 PS'!AS59</f>
        <v>0</v>
      </c>
      <c r="R42" s="96" t="str">
        <f t="shared" si="16"/>
        <v/>
      </c>
      <c r="S42" s="96" t="str">
        <f t="shared" si="7"/>
        <v/>
      </c>
      <c r="AG42" s="96"/>
    </row>
    <row r="43" spans="3:33" x14ac:dyDescent="0.25">
      <c r="C43" s="228" t="s">
        <v>283</v>
      </c>
      <c r="D43" s="217">
        <v>1</v>
      </c>
      <c r="E43" s="96">
        <v>36</v>
      </c>
      <c r="F43" s="229">
        <f>F42+$B$4</f>
        <v>0.7708333333333337</v>
      </c>
      <c r="H43" s="226" t="str">
        <f>R40</f>
        <v/>
      </c>
      <c r="I43" s="227" t="str">
        <f>R41</f>
        <v/>
      </c>
      <c r="J43" s="224">
        <f t="shared" ref="J43" si="21">SUM(IF(L43&gt;M43,1,0),IF(N43&gt;O43,1,0),IF(P43&gt;Q43,1,0))</f>
        <v>0</v>
      </c>
      <c r="K43" s="225">
        <f t="shared" ref="K43" si="22">SUM(IF(M43&gt;L43,1,0),IF(O43&gt;N43,1,0),IF(Q43&gt;P43,1,0))</f>
        <v>0</v>
      </c>
      <c r="L43" s="214">
        <f>'Poule 16 PS'!BA48</f>
        <v>0</v>
      </c>
      <c r="M43" s="215">
        <f>'Poule 16 PS'!BC48</f>
        <v>0</v>
      </c>
      <c r="N43" s="214">
        <f>'Poule 16 PS'!BE48</f>
        <v>0</v>
      </c>
      <c r="O43" s="215">
        <f>'Poule 16 PS'!BG48</f>
        <v>0</v>
      </c>
      <c r="P43" s="214">
        <f>'Poule 16 PS'!BI48</f>
        <v>0</v>
      </c>
      <c r="Q43" s="216">
        <f>'Poule 16 PS'!BK48</f>
        <v>0</v>
      </c>
      <c r="R43" s="96" t="str">
        <f t="shared" si="16"/>
        <v/>
      </c>
      <c r="S43" s="96" t="str">
        <f t="shared" si="7"/>
        <v/>
      </c>
      <c r="AG43" s="96"/>
    </row>
    <row r="44" spans="3:33" x14ac:dyDescent="0.25">
      <c r="AG44" s="96"/>
    </row>
    <row r="45" spans="3:33" x14ac:dyDescent="0.25">
      <c r="AG45" s="96"/>
    </row>
    <row r="46" spans="3:33" x14ac:dyDescent="0.25">
      <c r="AG46" s="96"/>
    </row>
    <row r="47" spans="3:33" x14ac:dyDescent="0.25">
      <c r="AG47" s="96"/>
    </row>
    <row r="48" spans="3:33" x14ac:dyDescent="0.25">
      <c r="AG48" s="96"/>
    </row>
    <row r="49" spans="33:33" x14ac:dyDescent="0.25">
      <c r="AG49" s="96"/>
    </row>
    <row r="50" spans="33:33" x14ac:dyDescent="0.25">
      <c r="AG50" s="96"/>
    </row>
    <row r="51" spans="33:33" x14ac:dyDescent="0.25">
      <c r="AG51" s="96"/>
    </row>
    <row r="52" spans="33:33" x14ac:dyDescent="0.25">
      <c r="AG52" s="96"/>
    </row>
    <row r="53" spans="33:33" x14ac:dyDescent="0.25">
      <c r="AG53" s="96"/>
    </row>
    <row r="54" spans="33:33" x14ac:dyDescent="0.25">
      <c r="AG54" s="96"/>
    </row>
    <row r="55" spans="33:33" x14ac:dyDescent="0.25">
      <c r="AG55" s="96"/>
    </row>
    <row r="56" spans="33:33" x14ac:dyDescent="0.25">
      <c r="AG56" s="96"/>
    </row>
    <row r="57" spans="33:33" x14ac:dyDescent="0.25">
      <c r="AG57" s="96"/>
    </row>
    <row r="58" spans="33:33" x14ac:dyDescent="0.25">
      <c r="AG58" s="96"/>
    </row>
    <row r="59" spans="33:33" x14ac:dyDescent="0.25">
      <c r="AG59" s="96"/>
    </row>
    <row r="60" spans="33:33" x14ac:dyDescent="0.25">
      <c r="AG60" s="96"/>
    </row>
    <row r="61" spans="33:33" x14ac:dyDescent="0.25">
      <c r="AG61" s="96"/>
    </row>
    <row r="62" spans="33:33" x14ac:dyDescent="0.25">
      <c r="AG62" s="96"/>
    </row>
    <row r="63" spans="33:33" x14ac:dyDescent="0.25">
      <c r="AG63" s="96"/>
    </row>
    <row r="64" spans="33:33" x14ac:dyDescent="0.25">
      <c r="AG64" s="96"/>
    </row>
    <row r="65" spans="33:33" x14ac:dyDescent="0.25">
      <c r="AG65" s="96"/>
    </row>
    <row r="66" spans="33:33" x14ac:dyDescent="0.25">
      <c r="AG66" s="96"/>
    </row>
    <row r="67" spans="33:33" x14ac:dyDescent="0.25">
      <c r="AG67" s="96"/>
    </row>
    <row r="68" spans="33:33" x14ac:dyDescent="0.25">
      <c r="AG68" s="96"/>
    </row>
    <row r="69" spans="33:33" x14ac:dyDescent="0.25">
      <c r="AG69" s="96"/>
    </row>
    <row r="70" spans="33:33" x14ac:dyDescent="0.25">
      <c r="AG70" s="96"/>
    </row>
    <row r="71" spans="33:33" x14ac:dyDescent="0.25">
      <c r="AG71" s="96"/>
    </row>
    <row r="72" spans="33:33" x14ac:dyDescent="0.25">
      <c r="AG72" s="96"/>
    </row>
    <row r="73" spans="33:33" x14ac:dyDescent="0.25">
      <c r="AG73" s="96"/>
    </row>
    <row r="74" spans="33:33" x14ac:dyDescent="0.25">
      <c r="AG74" s="96"/>
    </row>
    <row r="75" spans="33:33" x14ac:dyDescent="0.25">
      <c r="AG75" s="96"/>
    </row>
    <row r="76" spans="33:33" x14ac:dyDescent="0.25">
      <c r="AG76" s="96"/>
    </row>
    <row r="77" spans="33:33" x14ac:dyDescent="0.25">
      <c r="AG77" s="96"/>
    </row>
    <row r="78" spans="33:33" x14ac:dyDescent="0.25">
      <c r="AG78" s="96"/>
    </row>
    <row r="79" spans="33:33" x14ac:dyDescent="0.25">
      <c r="AG79" s="96"/>
    </row>
    <row r="80" spans="33:33" x14ac:dyDescent="0.25">
      <c r="AG80" s="96"/>
    </row>
    <row r="81" spans="33:33" x14ac:dyDescent="0.25">
      <c r="AG81" s="96"/>
    </row>
    <row r="82" spans="33:33" x14ac:dyDescent="0.25">
      <c r="AG82" s="96"/>
    </row>
    <row r="83" spans="33:33" x14ac:dyDescent="0.25">
      <c r="AG83" s="96"/>
    </row>
    <row r="84" spans="33:33" x14ac:dyDescent="0.25">
      <c r="AG84" s="96"/>
    </row>
    <row r="85" spans="33:33" x14ac:dyDescent="0.25">
      <c r="AG85" s="96"/>
    </row>
    <row r="86" spans="33:33" x14ac:dyDescent="0.25">
      <c r="AG86" s="96"/>
    </row>
    <row r="87" spans="33:33" x14ac:dyDescent="0.25">
      <c r="AG87" s="96"/>
    </row>
    <row r="88" spans="33:33" x14ac:dyDescent="0.25">
      <c r="AG88" s="96"/>
    </row>
    <row r="89" spans="33:33" x14ac:dyDescent="0.25">
      <c r="AG89" s="96"/>
    </row>
    <row r="90" spans="33:33" x14ac:dyDescent="0.25">
      <c r="AG90" s="96"/>
    </row>
    <row r="91" spans="33:33" x14ac:dyDescent="0.25">
      <c r="AG91" s="96"/>
    </row>
    <row r="92" spans="33:33" x14ac:dyDescent="0.25">
      <c r="AG92" s="96"/>
    </row>
    <row r="93" spans="33:33" x14ac:dyDescent="0.25">
      <c r="AG93" s="96"/>
    </row>
    <row r="94" spans="33:33" x14ac:dyDescent="0.25">
      <c r="AG94" s="96"/>
    </row>
    <row r="95" spans="33:33" x14ac:dyDescent="0.25">
      <c r="AG95" s="96"/>
    </row>
    <row r="96" spans="33:33" x14ac:dyDescent="0.25">
      <c r="AG96" s="96"/>
    </row>
    <row r="97" spans="33:33" x14ac:dyDescent="0.25">
      <c r="AG97" s="96"/>
    </row>
    <row r="98" spans="33:33" x14ac:dyDescent="0.25">
      <c r="AG98" s="96"/>
    </row>
    <row r="99" spans="33:33" x14ac:dyDescent="0.25">
      <c r="AG99" s="96"/>
    </row>
    <row r="100" spans="33:33" x14ac:dyDescent="0.25">
      <c r="AG100" s="96"/>
    </row>
    <row r="101" spans="33:33" x14ac:dyDescent="0.25">
      <c r="AG101" s="96"/>
    </row>
    <row r="102" spans="33:33" x14ac:dyDescent="0.25">
      <c r="AG102" s="96"/>
    </row>
    <row r="103" spans="33:33" x14ac:dyDescent="0.25">
      <c r="AG103" s="96"/>
    </row>
    <row r="104" spans="33:33" x14ac:dyDescent="0.25">
      <c r="AG104" s="96"/>
    </row>
    <row r="105" spans="33:33" x14ac:dyDescent="0.25">
      <c r="AG105" s="96"/>
    </row>
    <row r="106" spans="33:33" x14ac:dyDescent="0.25">
      <c r="AG106" s="96"/>
    </row>
    <row r="107" spans="33:33" x14ac:dyDescent="0.25">
      <c r="AG107" s="96"/>
    </row>
    <row r="108" spans="33:33" x14ac:dyDescent="0.25">
      <c r="AG108" s="96"/>
    </row>
    <row r="109" spans="33:33" x14ac:dyDescent="0.25">
      <c r="AG109" s="96"/>
    </row>
    <row r="110" spans="33:33" x14ac:dyDescent="0.25">
      <c r="AG110" s="96"/>
    </row>
    <row r="111" spans="33:33" x14ac:dyDescent="0.25">
      <c r="AG111" s="96"/>
    </row>
    <row r="112" spans="33:33" x14ac:dyDescent="0.25">
      <c r="AG112" s="96"/>
    </row>
    <row r="113" spans="33:33" x14ac:dyDescent="0.25">
      <c r="AG113" s="96"/>
    </row>
    <row r="114" spans="33:33" x14ac:dyDescent="0.25">
      <c r="AG114" s="96"/>
    </row>
    <row r="115" spans="33:33" x14ac:dyDescent="0.25">
      <c r="AG115" s="96"/>
    </row>
    <row r="116" spans="33:33" x14ac:dyDescent="0.25">
      <c r="AG116" s="96"/>
    </row>
    <row r="117" spans="33:33" x14ac:dyDescent="0.25">
      <c r="AG117" s="96"/>
    </row>
    <row r="118" spans="33:33" x14ac:dyDescent="0.25">
      <c r="AG118" s="96"/>
    </row>
    <row r="119" spans="33:33" x14ac:dyDescent="0.25">
      <c r="AG119" s="96"/>
    </row>
    <row r="120" spans="33:33" x14ac:dyDescent="0.25">
      <c r="AG120" s="96"/>
    </row>
    <row r="121" spans="33:33" x14ac:dyDescent="0.25">
      <c r="AG121" s="96"/>
    </row>
    <row r="122" spans="33:33" x14ac:dyDescent="0.25">
      <c r="AG122" s="96"/>
    </row>
    <row r="123" spans="33:33" x14ac:dyDescent="0.25">
      <c r="AG123" s="96"/>
    </row>
    <row r="124" spans="33:33" x14ac:dyDescent="0.25">
      <c r="AG124" s="96"/>
    </row>
    <row r="125" spans="33:33" x14ac:dyDescent="0.25">
      <c r="AG125" s="96"/>
    </row>
    <row r="126" spans="33:33" x14ac:dyDescent="0.25">
      <c r="AG126" s="96"/>
    </row>
    <row r="127" spans="33:33" x14ac:dyDescent="0.25">
      <c r="AG127" s="96"/>
    </row>
    <row r="128" spans="33:33" x14ac:dyDescent="0.25">
      <c r="AG128" s="96"/>
    </row>
    <row r="129" spans="33:33" x14ac:dyDescent="0.25">
      <c r="AG129" s="96"/>
    </row>
    <row r="130" spans="33:33" x14ac:dyDescent="0.25">
      <c r="AG130" s="96"/>
    </row>
    <row r="131" spans="33:33" x14ac:dyDescent="0.25">
      <c r="AG131" s="96"/>
    </row>
    <row r="132" spans="33:33" x14ac:dyDescent="0.25">
      <c r="AG132" s="96"/>
    </row>
    <row r="133" spans="33:33" x14ac:dyDescent="0.25">
      <c r="AG133" s="96"/>
    </row>
    <row r="134" spans="33:33" x14ac:dyDescent="0.25">
      <c r="AG134" s="96"/>
    </row>
    <row r="135" spans="33:33" x14ac:dyDescent="0.25">
      <c r="AG135" s="96"/>
    </row>
    <row r="136" spans="33:33" x14ac:dyDescent="0.25">
      <c r="AG136" s="96"/>
    </row>
    <row r="137" spans="33:33" x14ac:dyDescent="0.25">
      <c r="AG137" s="96"/>
    </row>
    <row r="138" spans="33:33" x14ac:dyDescent="0.25">
      <c r="AG138" s="96"/>
    </row>
    <row r="139" spans="33:33" x14ac:dyDescent="0.25">
      <c r="AG139" s="96"/>
    </row>
    <row r="140" spans="33:33" x14ac:dyDescent="0.25">
      <c r="AG140" s="96"/>
    </row>
    <row r="141" spans="33:33" x14ac:dyDescent="0.25">
      <c r="AG141" s="96"/>
    </row>
    <row r="142" spans="33:33" x14ac:dyDescent="0.25">
      <c r="AG142" s="96"/>
    </row>
    <row r="143" spans="33:33" x14ac:dyDescent="0.25">
      <c r="AG143" s="96"/>
    </row>
    <row r="144" spans="33:33" x14ac:dyDescent="0.25">
      <c r="AG144" s="96"/>
    </row>
    <row r="145" spans="33:33" x14ac:dyDescent="0.25">
      <c r="AG145" s="96"/>
    </row>
    <row r="146" spans="33:33" x14ac:dyDescent="0.25">
      <c r="AG146" s="96"/>
    </row>
    <row r="147" spans="33:33" x14ac:dyDescent="0.25">
      <c r="AG147" s="96"/>
    </row>
    <row r="148" spans="33:33" x14ac:dyDescent="0.25">
      <c r="AG148" s="96"/>
    </row>
    <row r="149" spans="33:33" x14ac:dyDescent="0.25">
      <c r="AG149" s="96"/>
    </row>
    <row r="150" spans="33:33" x14ac:dyDescent="0.25">
      <c r="AG150" s="96"/>
    </row>
    <row r="151" spans="33:33" x14ac:dyDescent="0.25">
      <c r="AG151" s="96"/>
    </row>
    <row r="152" spans="33:33" x14ac:dyDescent="0.25">
      <c r="AG152" s="96"/>
    </row>
    <row r="153" spans="33:33" x14ac:dyDescent="0.25">
      <c r="AG153" s="96"/>
    </row>
    <row r="154" spans="33:33" x14ac:dyDescent="0.25">
      <c r="AG154" s="96"/>
    </row>
    <row r="155" spans="33:33" x14ac:dyDescent="0.25">
      <c r="AG155" s="96"/>
    </row>
    <row r="156" spans="33:33" x14ac:dyDescent="0.25">
      <c r="AG156" s="96"/>
    </row>
    <row r="157" spans="33:33" x14ac:dyDescent="0.25">
      <c r="AG157" s="96"/>
    </row>
    <row r="158" spans="33:33" x14ac:dyDescent="0.25">
      <c r="AG158" s="96"/>
    </row>
    <row r="159" spans="33:33" x14ac:dyDescent="0.25">
      <c r="AG159" s="96"/>
    </row>
    <row r="160" spans="33:33" x14ac:dyDescent="0.25">
      <c r="AG160" s="96"/>
    </row>
    <row r="161" spans="33:33" x14ac:dyDescent="0.25">
      <c r="AG161" s="96"/>
    </row>
    <row r="162" spans="33:33" x14ac:dyDescent="0.25">
      <c r="AG162" s="96"/>
    </row>
    <row r="163" spans="33:33" x14ac:dyDescent="0.25">
      <c r="AG163" s="96"/>
    </row>
    <row r="164" spans="33:33" x14ac:dyDescent="0.25">
      <c r="AG164" s="96"/>
    </row>
    <row r="165" spans="33:33" x14ac:dyDescent="0.25">
      <c r="AG165" s="96"/>
    </row>
    <row r="166" spans="33:33" x14ac:dyDescent="0.25">
      <c r="AG166" s="96"/>
    </row>
    <row r="167" spans="33:33" x14ac:dyDescent="0.25">
      <c r="AG167" s="96"/>
    </row>
    <row r="168" spans="33:33" x14ac:dyDescent="0.25">
      <c r="AG168" s="96"/>
    </row>
    <row r="169" spans="33:33" x14ac:dyDescent="0.25">
      <c r="AG169" s="96"/>
    </row>
    <row r="170" spans="33:33" x14ac:dyDescent="0.25">
      <c r="AG170" s="96"/>
    </row>
    <row r="171" spans="33:33" x14ac:dyDescent="0.25">
      <c r="AG171" s="96"/>
    </row>
    <row r="172" spans="33:33" x14ac:dyDescent="0.25">
      <c r="AG172" s="96"/>
    </row>
    <row r="173" spans="33:33" x14ac:dyDescent="0.25">
      <c r="AG173" s="96"/>
    </row>
    <row r="174" spans="33:33" x14ac:dyDescent="0.25">
      <c r="AG174" s="96"/>
    </row>
    <row r="175" spans="33:33" x14ac:dyDescent="0.25">
      <c r="AG175" s="96"/>
    </row>
    <row r="176" spans="33:33" x14ac:dyDescent="0.25">
      <c r="AG176" s="96"/>
    </row>
  </sheetData>
  <autoFilter ref="A7:T4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BO66"/>
  <sheetViews>
    <sheetView zoomScale="90" zoomScaleNormal="90" workbookViewId="0">
      <selection activeCell="G13" sqref="G13"/>
    </sheetView>
  </sheetViews>
  <sheetFormatPr baseColWidth="10" defaultColWidth="11.42578125" defaultRowHeight="12.75" x14ac:dyDescent="0.2"/>
  <cols>
    <col min="1" max="2" width="3.140625" style="108" customWidth="1"/>
    <col min="3" max="3" width="36.140625" style="73" customWidth="1"/>
    <col min="4" max="4" width="5" style="232" customWidth="1"/>
    <col min="5" max="5" width="58.5703125" style="247" customWidth="1"/>
    <col min="6" max="6" width="3.7109375" style="108" customWidth="1"/>
    <col min="7" max="7" width="6" style="73" customWidth="1"/>
    <col min="8" max="8" width="5" style="73" bestFit="1" customWidth="1"/>
    <col min="9" max="9" width="15.140625" style="73" customWidth="1"/>
    <col min="10" max="10" width="15.28515625" style="73" customWidth="1"/>
    <col min="11" max="11" width="8.140625" style="108" bestFit="1" customWidth="1"/>
    <col min="12" max="12" width="1" style="108" bestFit="1" customWidth="1"/>
    <col min="13" max="13" width="3.5703125" style="108" bestFit="1" customWidth="1"/>
    <col min="14" max="14" width="1.5703125" style="119" bestFit="1" customWidth="1"/>
    <col min="15" max="15" width="3.5703125" style="108" bestFit="1" customWidth="1"/>
    <col min="16" max="16" width="1" style="108" bestFit="1" customWidth="1"/>
    <col min="17" max="17" width="3.5703125" style="108" bestFit="1" customWidth="1"/>
    <col min="18" max="18" width="1.5703125" style="108" bestFit="1" customWidth="1"/>
    <col min="19" max="19" width="3.5703125" style="108" bestFit="1" customWidth="1"/>
    <col min="20" max="20" width="1" style="108" bestFit="1" customWidth="1"/>
    <col min="21" max="21" width="3.5703125" style="108" bestFit="1" customWidth="1"/>
    <col min="22" max="22" width="1.140625" style="108" bestFit="1" customWidth="1"/>
    <col min="23" max="23" width="3.5703125" style="108" customWidth="1"/>
    <col min="24" max="24" width="3.7109375" style="108" customWidth="1"/>
    <col min="25" max="25" width="4" style="108" customWidth="1"/>
    <col min="26" max="26" width="4.7109375" style="108" bestFit="1" customWidth="1"/>
    <col min="27" max="27" width="31" style="108" customWidth="1"/>
    <col min="28" max="29" width="5" style="108" bestFit="1" customWidth="1"/>
    <col min="30" max="30" width="31.140625" style="108" customWidth="1"/>
    <col min="31" max="31" width="6" style="108" customWidth="1"/>
    <col min="32" max="32" width="1.42578125" style="108" customWidth="1"/>
    <col min="33" max="33" width="5" style="108" customWidth="1"/>
    <col min="34" max="34" width="1.85546875" style="108" customWidth="1"/>
    <col min="35" max="35" width="3.28515625" style="108" customWidth="1"/>
    <col min="36" max="36" width="1.7109375" style="108" customWidth="1"/>
    <col min="37" max="37" width="2.85546875" style="108" customWidth="1"/>
    <col min="38" max="38" width="1.85546875" style="108" customWidth="1"/>
    <col min="39" max="39" width="3.5703125" style="108" customWidth="1"/>
    <col min="40" max="40" width="1.5703125" style="108" bestFit="1" customWidth="1"/>
    <col min="41" max="41" width="3.5703125" style="108" bestFit="1" customWidth="1"/>
    <col min="42" max="42" width="2" style="108" customWidth="1"/>
    <col min="43" max="43" width="3.28515625" style="108" customWidth="1"/>
    <col min="44" max="44" width="1.5703125" style="108" bestFit="1" customWidth="1"/>
    <col min="45" max="45" width="3.140625" style="108" customWidth="1"/>
    <col min="46" max="46" width="11.42578125" style="108"/>
    <col min="47" max="47" width="2.28515625" style="108" bestFit="1" customWidth="1"/>
    <col min="48" max="48" width="3.28515625" style="108" customWidth="1"/>
    <col min="49" max="49" width="3.7109375" style="108" customWidth="1"/>
    <col min="50" max="50" width="34.5703125" style="108" customWidth="1"/>
    <col min="51" max="51" width="7.7109375" style="108" bestFit="1" customWidth="1"/>
    <col min="52" max="52" width="2.5703125" style="108" customWidth="1"/>
    <col min="53" max="53" width="1.5703125" style="108" bestFit="1" customWidth="1"/>
    <col min="54" max="55" width="1.85546875" style="108" customWidth="1"/>
    <col min="56" max="56" width="2.7109375" style="108" customWidth="1"/>
    <col min="57" max="57" width="1.5703125" style="108" bestFit="1" customWidth="1"/>
    <col min="58" max="59" width="1.85546875" style="108" customWidth="1"/>
    <col min="60" max="60" width="3" style="108" customWidth="1"/>
    <col min="61" max="61" width="1.5703125" style="108" bestFit="1" customWidth="1"/>
    <col min="62" max="66" width="1.85546875" style="108" customWidth="1"/>
    <col min="67" max="16384" width="11.42578125" style="108"/>
  </cols>
  <sheetData>
    <row r="1" spans="1:56" ht="15.75" x14ac:dyDescent="0.25">
      <c r="C1" s="112"/>
      <c r="D1" s="231"/>
      <c r="F1" s="114"/>
      <c r="G1" s="290" t="str">
        <f>IF('LISTE ENGAGES'!Q3="",'LISTE ENGAGES'!P3,'LISTE ENGAGES'!Q3)</f>
        <v>APPELATION TOURNOI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71"/>
      <c r="Y1" s="271"/>
      <c r="Z1" s="271"/>
      <c r="AA1" s="270" t="str">
        <f>'LISTE ENGAGES'!H1:H3</f>
        <v>ORGANISATEUR</v>
      </c>
      <c r="AB1" s="271"/>
      <c r="AC1" s="271"/>
      <c r="AD1" s="272"/>
    </row>
    <row r="2" spans="1:56" ht="13.5" customHeight="1" x14ac:dyDescent="0.2">
      <c r="C2" s="115"/>
      <c r="F2" s="113"/>
      <c r="G2" s="292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73"/>
      <c r="Y2" s="273"/>
      <c r="Z2" s="273"/>
      <c r="AA2" s="273"/>
      <c r="AB2" s="273"/>
      <c r="AC2" s="273"/>
      <c r="AD2" s="274"/>
    </row>
    <row r="3" spans="1:56" ht="12.75" customHeight="1" x14ac:dyDescent="0.2">
      <c r="G3" s="292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73"/>
      <c r="Y3" s="273"/>
      <c r="Z3" s="273"/>
      <c r="AA3" s="273"/>
      <c r="AB3" s="273"/>
      <c r="AC3" s="273"/>
      <c r="AD3" s="274"/>
    </row>
    <row r="4" spans="1:56" ht="12.75" customHeight="1" x14ac:dyDescent="0.2">
      <c r="G4" s="292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73"/>
      <c r="Y4" s="273"/>
      <c r="Z4" s="273"/>
      <c r="AA4" s="273"/>
      <c r="AB4" s="273"/>
      <c r="AC4" s="273"/>
      <c r="AD4" s="274"/>
    </row>
    <row r="5" spans="1:56" ht="15.75" thickBot="1" x14ac:dyDescent="0.3">
      <c r="G5" s="277" t="str">
        <f>IF('LISTE ENGAGES'!Q4="",'LISTE ENGAGES'!P4,'LISTE ENGAGES'!Q4)</f>
        <v>LIEU</v>
      </c>
      <c r="H5" s="278"/>
      <c r="I5" s="278"/>
      <c r="J5" s="278"/>
      <c r="K5" s="278"/>
      <c r="L5" s="275"/>
      <c r="M5" s="275"/>
      <c r="N5" s="275"/>
      <c r="O5" s="275"/>
      <c r="P5" s="275"/>
      <c r="Q5" s="275"/>
      <c r="R5" s="279" t="str">
        <f>'LISTE ENGAGES'!F4</f>
        <v>DATE</v>
      </c>
      <c r="S5" s="280"/>
      <c r="T5" s="278"/>
      <c r="U5" s="275"/>
      <c r="V5" s="275"/>
      <c r="W5" s="275"/>
      <c r="X5" s="281" t="str">
        <f>'LISTE ENGAGES'!H4</f>
        <v>GENRE</v>
      </c>
      <c r="Y5" s="281"/>
      <c r="Z5" s="278"/>
      <c r="AA5" s="275"/>
      <c r="AB5" s="275"/>
      <c r="AC5" s="275"/>
      <c r="AD5" s="276"/>
    </row>
    <row r="6" spans="1:56" ht="15.75" thickBot="1" x14ac:dyDescent="0.3">
      <c r="G6" s="282" t="str">
        <f>IF('LISTE ENGAGES'!Q5&lt;&gt;"",'LISTE ENGAGES'!Q5,'LISTE ENGAGES'!P5)</f>
        <v>TYPE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  <c r="S6" s="284"/>
      <c r="T6" s="284"/>
      <c r="U6" s="284"/>
      <c r="V6" s="284"/>
      <c r="W6" s="284"/>
      <c r="X6" s="285"/>
      <c r="Y6" s="285"/>
      <c r="Z6" s="285"/>
      <c r="AA6" s="285"/>
      <c r="AB6" s="285"/>
      <c r="AC6" s="285"/>
      <c r="AD6" s="286"/>
    </row>
    <row r="7" spans="1:56" ht="15.75" thickBot="1" x14ac:dyDescent="0.3">
      <c r="G7" s="299" t="s">
        <v>59</v>
      </c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301"/>
      <c r="T7" s="301"/>
      <c r="U7" s="301"/>
      <c r="V7" s="301"/>
      <c r="W7" s="301"/>
      <c r="X7" s="302"/>
      <c r="Y7" s="302"/>
      <c r="Z7" s="302"/>
      <c r="AA7" s="302"/>
      <c r="AB7" s="302"/>
      <c r="AC7" s="302"/>
      <c r="AD7" s="303"/>
    </row>
    <row r="8" spans="1:56" ht="15" x14ac:dyDescent="0.25">
      <c r="G8" s="98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7"/>
      <c r="S8" s="117"/>
      <c r="T8" s="117"/>
      <c r="U8" s="117"/>
      <c r="V8" s="117"/>
      <c r="W8" s="117"/>
      <c r="X8" s="117"/>
      <c r="Y8" s="117"/>
      <c r="Z8" s="118"/>
      <c r="AA8" s="118"/>
      <c r="AB8" s="118"/>
      <c r="AC8" s="118"/>
      <c r="AD8" s="118"/>
    </row>
    <row r="9" spans="1:56" x14ac:dyDescent="0.2">
      <c r="AV9" s="120"/>
    </row>
    <row r="10" spans="1:56" ht="13.5" thickBot="1" x14ac:dyDescent="0.25">
      <c r="AV10" s="120"/>
    </row>
    <row r="11" spans="1:56" ht="15.75" thickBot="1" x14ac:dyDescent="0.3">
      <c r="C11" s="121" t="s">
        <v>60</v>
      </c>
      <c r="G11" s="108"/>
      <c r="H11" s="108"/>
      <c r="I11" s="108"/>
      <c r="J11" s="108"/>
      <c r="M11" s="304" t="s">
        <v>61</v>
      </c>
      <c r="N11" s="305"/>
      <c r="O11" s="305"/>
      <c r="P11" s="305"/>
      <c r="Q11" s="306"/>
      <c r="AA11" s="241" t="s">
        <v>185</v>
      </c>
      <c r="AB11" s="119"/>
      <c r="AC11" s="120"/>
      <c r="AD11" s="307" t="s">
        <v>174</v>
      </c>
      <c r="AE11" s="308"/>
      <c r="AF11" s="120"/>
      <c r="AG11" s="122"/>
      <c r="AH11" s="123"/>
      <c r="AI11" s="124"/>
      <c r="AJ11" s="123"/>
      <c r="AK11" s="124"/>
      <c r="AL11" s="123"/>
      <c r="AM11" s="124"/>
      <c r="AN11" s="123"/>
      <c r="AO11" s="124"/>
      <c r="AP11" s="123"/>
      <c r="AQ11" s="124"/>
      <c r="AR11" s="123"/>
      <c r="AS11" s="124"/>
      <c r="AX11" s="304" t="s">
        <v>186</v>
      </c>
      <c r="AY11" s="305"/>
      <c r="AZ11" s="305"/>
      <c r="BA11" s="305"/>
      <c r="BB11" s="305"/>
      <c r="BC11" s="306"/>
    </row>
    <row r="12" spans="1:56" ht="15.75" thickBot="1" x14ac:dyDescent="0.3">
      <c r="C12" s="125"/>
      <c r="D12" s="287" t="s">
        <v>161</v>
      </c>
      <c r="E12" s="287"/>
      <c r="F12" s="287"/>
      <c r="G12" s="126" t="s">
        <v>157</v>
      </c>
      <c r="H12" s="126" t="s">
        <v>8</v>
      </c>
      <c r="I12" s="126" t="s">
        <v>68</v>
      </c>
      <c r="J12" s="106"/>
      <c r="K12" s="106" t="s">
        <v>117</v>
      </c>
      <c r="L12" s="106"/>
      <c r="M12" s="288" t="s">
        <v>167</v>
      </c>
      <c r="N12" s="289"/>
      <c r="O12" s="289"/>
      <c r="P12" s="106"/>
      <c r="Q12" s="288" t="s">
        <v>168</v>
      </c>
      <c r="R12" s="289"/>
      <c r="S12" s="289"/>
      <c r="T12" s="106"/>
      <c r="U12" s="288" t="s">
        <v>169</v>
      </c>
      <c r="V12" s="289"/>
      <c r="W12" s="289"/>
      <c r="X12" s="106"/>
      <c r="Z12" s="119" t="s">
        <v>62</v>
      </c>
      <c r="AA12" s="127"/>
      <c r="AB12" s="127"/>
      <c r="AL12" s="107"/>
    </row>
    <row r="13" spans="1:56" ht="15.75" thickBot="1" x14ac:dyDescent="0.3">
      <c r="B13" s="107"/>
      <c r="C13" s="129"/>
      <c r="D13" s="233" t="s">
        <v>63</v>
      </c>
      <c r="E13" s="248" t="str">
        <f>CONCATENATE(C14," - ",C17)</f>
        <v>T / 1 - T / 16</v>
      </c>
      <c r="F13" s="130" t="s">
        <v>64</v>
      </c>
      <c r="G13" s="110">
        <f>'PLANNING PS 16'!D17</f>
        <v>0.375</v>
      </c>
      <c r="H13" s="109"/>
      <c r="I13" s="109"/>
      <c r="J13" s="131"/>
      <c r="K13" s="132" t="str">
        <f>CONCATENATE("(",'SCORE 16 PRINC'!J8,"/",'SCORE 16 PRINC'!K8,")")</f>
        <v>(0/0)</v>
      </c>
      <c r="L13" s="133" t="s">
        <v>160</v>
      </c>
      <c r="M13" s="100"/>
      <c r="N13" s="103" t="s">
        <v>158</v>
      </c>
      <c r="O13" s="100"/>
      <c r="P13" s="105" t="s">
        <v>159</v>
      </c>
      <c r="Q13" s="100"/>
      <c r="R13" s="103" t="s">
        <v>158</v>
      </c>
      <c r="S13" s="100"/>
      <c r="T13" s="105" t="s">
        <v>159</v>
      </c>
      <c r="U13" s="100"/>
      <c r="V13" s="103" t="s">
        <v>158</v>
      </c>
      <c r="W13" s="100"/>
      <c r="X13" s="134"/>
      <c r="AA13" s="135"/>
      <c r="AB13" s="135"/>
      <c r="AC13" s="107"/>
      <c r="AD13" s="168" t="str">
        <f>AA23</f>
        <v/>
      </c>
      <c r="AE13" s="136" t="s">
        <v>117</v>
      </c>
      <c r="AF13" s="106"/>
      <c r="AG13" s="288" t="s">
        <v>167</v>
      </c>
      <c r="AH13" s="289"/>
      <c r="AI13" s="289"/>
      <c r="AJ13" s="106"/>
      <c r="AK13" s="288" t="s">
        <v>168</v>
      </c>
      <c r="AL13" s="289"/>
      <c r="AM13" s="289"/>
      <c r="AN13" s="106"/>
      <c r="AO13" s="288" t="s">
        <v>169</v>
      </c>
      <c r="AP13" s="289"/>
      <c r="AQ13" s="289"/>
      <c r="AU13" s="128"/>
      <c r="AW13" s="137" t="s">
        <v>187</v>
      </c>
      <c r="AX13" s="309" t="str">
        <f>'SCORE 16 PRINC'!R43</f>
        <v/>
      </c>
      <c r="AY13" s="310"/>
      <c r="AZ13" s="310"/>
      <c r="BA13" s="310"/>
      <c r="BB13" s="310"/>
      <c r="BC13" s="310"/>
      <c r="BD13" s="310"/>
    </row>
    <row r="14" spans="1:56" ht="15" x14ac:dyDescent="0.25">
      <c r="B14" s="138" t="s">
        <v>65</v>
      </c>
      <c r="C14" s="139" t="str">
        <f>CONCATENATE('EMARG M Tableau PRIN'!C9," / ",'EMARG M Tableau PRIN'!G9)</f>
        <v>T / 1</v>
      </c>
      <c r="D14" s="233" t="s">
        <v>66</v>
      </c>
      <c r="E14" s="248" t="str">
        <f>CONCATENATE(C15," - ",C16)</f>
        <v>T / 8 - T / 9</v>
      </c>
      <c r="F14" s="130" t="s">
        <v>67</v>
      </c>
      <c r="G14" s="109"/>
      <c r="H14" s="109"/>
      <c r="I14" s="109"/>
      <c r="J14" s="131"/>
      <c r="K14" s="132" t="str">
        <f>CONCATENATE("(",'SCORE 16 PRINC'!J12,"/",'SCORE 16 PRINC'!K12,")")</f>
        <v>(0/0)</v>
      </c>
      <c r="L14" s="133" t="s">
        <v>160</v>
      </c>
      <c r="M14" s="100"/>
      <c r="N14" s="103" t="s">
        <v>158</v>
      </c>
      <c r="O14" s="100"/>
      <c r="P14" s="105" t="s">
        <v>159</v>
      </c>
      <c r="Q14" s="100"/>
      <c r="R14" s="103" t="s">
        <v>158</v>
      </c>
      <c r="S14" s="100"/>
      <c r="T14" s="105" t="s">
        <v>159</v>
      </c>
      <c r="U14" s="100"/>
      <c r="V14" s="103" t="s">
        <v>158</v>
      </c>
      <c r="W14" s="100"/>
      <c r="X14" s="134"/>
      <c r="Z14" s="140">
        <v>1</v>
      </c>
      <c r="AA14" s="230" t="str">
        <f>'SCORE 16 PRINC'!AH8</f>
        <v/>
      </c>
      <c r="AB14" s="142"/>
      <c r="AC14" s="107"/>
      <c r="AD14" s="143" t="s">
        <v>176</v>
      </c>
      <c r="AE14" s="213" t="str">
        <f>CONCATENATE("(",'SCORE 16 PRINC'!J32,"/",'SCORE 16 PRINC'!K32,")")</f>
        <v>(0/0)</v>
      </c>
      <c r="AF14" s="133"/>
      <c r="AG14" s="166"/>
      <c r="AH14" s="104" t="s">
        <v>158</v>
      </c>
      <c r="AI14" s="166"/>
      <c r="AJ14" s="162"/>
      <c r="AK14" s="166"/>
      <c r="AL14" s="104" t="s">
        <v>158</v>
      </c>
      <c r="AM14" s="166"/>
      <c r="AN14" s="162"/>
      <c r="AO14" s="166"/>
      <c r="AP14" s="104" t="s">
        <v>158</v>
      </c>
      <c r="AQ14" s="166"/>
      <c r="AU14" s="128"/>
      <c r="AW14" s="137" t="s">
        <v>188</v>
      </c>
      <c r="AX14" s="297" t="str">
        <f>'SCORE 16 PRINC'!S43</f>
        <v/>
      </c>
      <c r="AY14" s="298"/>
      <c r="AZ14" s="298"/>
      <c r="BA14" s="298"/>
      <c r="BB14" s="298"/>
      <c r="BC14" s="298"/>
      <c r="BD14" s="298"/>
    </row>
    <row r="15" spans="1:56" ht="15.75" thickBot="1" x14ac:dyDescent="0.3">
      <c r="A15" s="108" t="s">
        <v>68</v>
      </c>
      <c r="B15" s="138" t="s">
        <v>69</v>
      </c>
      <c r="C15" s="139" t="str">
        <f>CONCATENATE('EMARG M Tableau PRIN'!C16," / ",'EMARG M Tableau PRIN'!G16)</f>
        <v>T / 8</v>
      </c>
      <c r="D15" s="233" t="s">
        <v>70</v>
      </c>
      <c r="E15" s="248" t="str">
        <f>CONCATENATE(C15," - ",C17)</f>
        <v>T / 8 - T / 16</v>
      </c>
      <c r="F15" s="130" t="s">
        <v>71</v>
      </c>
      <c r="G15" s="109"/>
      <c r="H15" s="109"/>
      <c r="I15" s="109"/>
      <c r="J15" s="131"/>
      <c r="K15" s="132" t="str">
        <f>CONCATENATE("(",'SCORE 16 PRINC'!J16,"/",'SCORE 16 PRINC'!K16,")")</f>
        <v>(0/0)</v>
      </c>
      <c r="L15" s="133" t="s">
        <v>160</v>
      </c>
      <c r="M15" s="100"/>
      <c r="N15" s="103" t="s">
        <v>158</v>
      </c>
      <c r="O15" s="100"/>
      <c r="P15" s="105" t="s">
        <v>159</v>
      </c>
      <c r="Q15" s="100"/>
      <c r="R15" s="103" t="s">
        <v>158</v>
      </c>
      <c r="S15" s="100"/>
      <c r="T15" s="105" t="s">
        <v>159</v>
      </c>
      <c r="U15" s="100"/>
      <c r="V15" s="103" t="s">
        <v>158</v>
      </c>
      <c r="W15" s="100"/>
      <c r="X15" s="134"/>
      <c r="Z15" s="144">
        <v>2</v>
      </c>
      <c r="AA15" s="230" t="str">
        <f>'SCORE 16 PRINC'!AH9</f>
        <v/>
      </c>
      <c r="AB15" s="142"/>
      <c r="AC15" s="135" t="s">
        <v>180</v>
      </c>
      <c r="AD15" s="143" t="s">
        <v>75</v>
      </c>
      <c r="AG15" s="294" t="s">
        <v>170</v>
      </c>
      <c r="AH15" s="295"/>
      <c r="AI15" s="296"/>
      <c r="AJ15" s="106"/>
      <c r="AK15" s="294" t="s">
        <v>171</v>
      </c>
      <c r="AL15" s="295"/>
      <c r="AM15" s="296"/>
      <c r="AN15" s="106"/>
      <c r="AO15" s="294" t="s">
        <v>172</v>
      </c>
      <c r="AP15" s="295"/>
      <c r="AQ15" s="296"/>
      <c r="AU15" s="128"/>
      <c r="AW15" s="137" t="s">
        <v>189</v>
      </c>
      <c r="AX15" s="297" t="str">
        <f>'SCORE 16 PRINC'!R42</f>
        <v/>
      </c>
      <c r="AY15" s="298"/>
      <c r="AZ15" s="298"/>
      <c r="BA15" s="298"/>
      <c r="BB15" s="298"/>
      <c r="BC15" s="298"/>
      <c r="BD15" s="298"/>
    </row>
    <row r="16" spans="1:56" ht="15.75" thickBot="1" x14ac:dyDescent="0.3">
      <c r="B16" s="138" t="s">
        <v>72</v>
      </c>
      <c r="C16" s="139" t="str">
        <f>CONCATENATE('EMARG M Tableau PRIN'!C17," / ",'EMARG M Tableau PRIN'!G17)</f>
        <v>T / 9</v>
      </c>
      <c r="D16" s="233" t="s">
        <v>73</v>
      </c>
      <c r="E16" s="248" t="str">
        <f>CONCATENATE(C14," - ",C16)</f>
        <v>T / 1 - T / 9</v>
      </c>
      <c r="F16" s="130" t="s">
        <v>74</v>
      </c>
      <c r="G16" s="109"/>
      <c r="H16" s="109"/>
      <c r="I16" s="109"/>
      <c r="J16" s="131"/>
      <c r="K16" s="132" t="str">
        <f>CONCATENATE("(",'SCORE 16 PRINC'!J20,"/",'SCORE 16 PRINC'!K20,")")</f>
        <v>(0/0)</v>
      </c>
      <c r="L16" s="133" t="s">
        <v>160</v>
      </c>
      <c r="M16" s="100"/>
      <c r="N16" s="103" t="s">
        <v>158</v>
      </c>
      <c r="O16" s="100"/>
      <c r="P16" s="105" t="s">
        <v>159</v>
      </c>
      <c r="Q16" s="100"/>
      <c r="R16" s="103" t="s">
        <v>158</v>
      </c>
      <c r="S16" s="100"/>
      <c r="T16" s="105" t="s">
        <v>159</v>
      </c>
      <c r="U16" s="100"/>
      <c r="V16" s="103" t="s">
        <v>158</v>
      </c>
      <c r="W16" s="100"/>
      <c r="X16" s="134"/>
      <c r="Z16" s="144">
        <v>3</v>
      </c>
      <c r="AA16" s="230" t="str">
        <f>'SCORE 16 PRINC'!AH10</f>
        <v/>
      </c>
      <c r="AB16" s="142"/>
      <c r="AC16" s="135"/>
      <c r="AD16" s="169" t="str">
        <f>AA29</f>
        <v/>
      </c>
      <c r="AG16" s="311"/>
      <c r="AH16" s="312"/>
      <c r="AI16" s="313"/>
      <c r="AJ16" s="106"/>
      <c r="AK16" s="311"/>
      <c r="AL16" s="312"/>
      <c r="AM16" s="313"/>
      <c r="AN16" s="106"/>
      <c r="AO16" s="311"/>
      <c r="AP16" s="312"/>
      <c r="AQ16" s="313"/>
      <c r="AU16" s="128"/>
      <c r="AW16" s="137" t="s">
        <v>190</v>
      </c>
      <c r="AX16" s="297" t="str">
        <f>'SCORE 16 PRINC'!S42</f>
        <v/>
      </c>
      <c r="AY16" s="298"/>
      <c r="AZ16" s="298"/>
      <c r="BA16" s="298"/>
      <c r="BB16" s="298"/>
      <c r="BC16" s="298"/>
      <c r="BD16" s="298"/>
    </row>
    <row r="17" spans="1:56" ht="15" x14ac:dyDescent="0.25">
      <c r="B17" s="138" t="s">
        <v>76</v>
      </c>
      <c r="C17" s="139" t="str">
        <f>CONCATENATE('EMARG M Tableau PRIN'!C24," / ",'EMARG M Tableau PRIN'!G24)</f>
        <v>T / 16</v>
      </c>
      <c r="D17" s="233" t="s">
        <v>77</v>
      </c>
      <c r="E17" s="248" t="str">
        <f>CONCATENATE(C16," - ",C17)</f>
        <v>T / 9 - T / 16</v>
      </c>
      <c r="F17" s="130" t="s">
        <v>78</v>
      </c>
      <c r="G17" s="109"/>
      <c r="H17" s="109"/>
      <c r="I17" s="109"/>
      <c r="J17" s="131"/>
      <c r="K17" s="132" t="str">
        <f>CONCATENATE("(",'SCORE 16 PRINC'!J24,"/",'SCORE 16 PRINC'!K24,")")</f>
        <v>(0/0)</v>
      </c>
      <c r="L17" s="133" t="s">
        <v>160</v>
      </c>
      <c r="M17" s="100"/>
      <c r="N17" s="103" t="s">
        <v>158</v>
      </c>
      <c r="O17" s="100"/>
      <c r="P17" s="105" t="s">
        <v>159</v>
      </c>
      <c r="Q17" s="100"/>
      <c r="R17" s="103" t="s">
        <v>158</v>
      </c>
      <c r="S17" s="100"/>
      <c r="T17" s="105" t="s">
        <v>159</v>
      </c>
      <c r="U17" s="100"/>
      <c r="V17" s="103" t="s">
        <v>158</v>
      </c>
      <c r="W17" s="100"/>
      <c r="X17" s="134"/>
      <c r="Z17" s="140">
        <v>4</v>
      </c>
      <c r="AA17" s="230" t="str">
        <f>'SCORE 16 PRINC'!AH11</f>
        <v/>
      </c>
      <c r="AB17" s="142"/>
      <c r="AC17" s="119"/>
      <c r="AJ17" s="107"/>
      <c r="AU17" s="128"/>
      <c r="AW17" s="137" t="s">
        <v>191</v>
      </c>
      <c r="AX17" s="297" t="str">
        <f>'SCORE 16 PRINC'!S36</f>
        <v/>
      </c>
      <c r="AY17" s="298"/>
      <c r="AZ17" s="298"/>
      <c r="BA17" s="298"/>
      <c r="BB17" s="298"/>
      <c r="BC17" s="298"/>
      <c r="BD17" s="298"/>
    </row>
    <row r="18" spans="1:56" ht="15.75" thickBot="1" x14ac:dyDescent="0.3">
      <c r="B18" s="107"/>
      <c r="C18" s="145"/>
      <c r="D18" s="233" t="s">
        <v>79</v>
      </c>
      <c r="E18" s="248" t="str">
        <f>CONCATENATE(C14," - ",C15)</f>
        <v>T / 1 - T / 8</v>
      </c>
      <c r="F18" s="130" t="s">
        <v>80</v>
      </c>
      <c r="G18" s="109"/>
      <c r="H18" s="109"/>
      <c r="I18" s="109"/>
      <c r="J18" s="131"/>
      <c r="K18" s="132" t="str">
        <f>CONCATENATE("(",'SCORE 16 PRINC'!J28,"/",'SCORE 16 PRINC'!K28,")")</f>
        <v>(0/0)</v>
      </c>
      <c r="L18" s="133" t="s">
        <v>160</v>
      </c>
      <c r="M18" s="100"/>
      <c r="N18" s="103" t="s">
        <v>158</v>
      </c>
      <c r="O18" s="100"/>
      <c r="P18" s="105" t="s">
        <v>159</v>
      </c>
      <c r="Q18" s="100"/>
      <c r="R18" s="103" t="s">
        <v>158</v>
      </c>
      <c r="S18" s="100"/>
      <c r="T18" s="105" t="s">
        <v>159</v>
      </c>
      <c r="U18" s="100"/>
      <c r="V18" s="103" t="s">
        <v>158</v>
      </c>
      <c r="W18" s="100"/>
      <c r="X18" s="134"/>
      <c r="Z18" s="146"/>
      <c r="AA18" s="151"/>
      <c r="AB18" s="142"/>
      <c r="AC18" s="119"/>
      <c r="AJ18" s="107"/>
      <c r="AU18" s="128"/>
      <c r="AW18" s="137" t="s">
        <v>192</v>
      </c>
      <c r="AX18" s="297" t="str">
        <f>'SCORE 16 PRINC'!S37</f>
        <v/>
      </c>
      <c r="AY18" s="298"/>
      <c r="AZ18" s="298"/>
      <c r="BA18" s="298"/>
      <c r="BB18" s="298"/>
      <c r="BC18" s="298"/>
      <c r="BD18" s="298"/>
    </row>
    <row r="19" spans="1:56" ht="15.75" thickBot="1" x14ac:dyDescent="0.3">
      <c r="B19" s="107"/>
      <c r="C19" s="147"/>
      <c r="F19" s="134"/>
      <c r="G19" s="131"/>
      <c r="H19" s="131"/>
      <c r="I19" s="131"/>
      <c r="J19" s="131"/>
      <c r="K19" s="132"/>
      <c r="L19" s="133"/>
      <c r="M19" s="242"/>
      <c r="N19" s="133"/>
      <c r="O19" s="242"/>
      <c r="P19" s="133"/>
      <c r="Q19" s="242"/>
      <c r="R19" s="133"/>
      <c r="S19" s="242"/>
      <c r="T19" s="133"/>
      <c r="U19" s="242"/>
      <c r="V19" s="133"/>
      <c r="W19" s="242"/>
      <c r="X19" s="134"/>
      <c r="Z19" s="146"/>
      <c r="AA19" s="151"/>
      <c r="AB19" s="142"/>
      <c r="AC19" s="119"/>
      <c r="AD19" s="168" t="str">
        <f>AA30</f>
        <v/>
      </c>
      <c r="AE19" s="136" t="s">
        <v>117</v>
      </c>
      <c r="AF19" s="106"/>
      <c r="AG19" s="288" t="s">
        <v>167</v>
      </c>
      <c r="AH19" s="289"/>
      <c r="AI19" s="289"/>
      <c r="AJ19" s="106"/>
      <c r="AK19" s="288" t="s">
        <v>168</v>
      </c>
      <c r="AL19" s="289"/>
      <c r="AM19" s="289"/>
      <c r="AN19" s="106"/>
      <c r="AO19" s="288" t="s">
        <v>169</v>
      </c>
      <c r="AP19" s="289"/>
      <c r="AQ19" s="289"/>
      <c r="AU19" s="128"/>
      <c r="AW19" s="137" t="s">
        <v>193</v>
      </c>
      <c r="AX19" s="297" t="str">
        <f>'SCORE 16 PRINC'!S38</f>
        <v/>
      </c>
      <c r="AY19" s="298"/>
      <c r="AZ19" s="298"/>
      <c r="BA19" s="298"/>
      <c r="BB19" s="298"/>
      <c r="BC19" s="298"/>
      <c r="BD19" s="298"/>
    </row>
    <row r="20" spans="1:56" ht="15" x14ac:dyDescent="0.25">
      <c r="B20" s="107"/>
      <c r="C20" s="148"/>
      <c r="D20" s="234" t="s">
        <v>63</v>
      </c>
      <c r="E20" s="249" t="str">
        <f>CONCATENATE(C21," - ",C24)</f>
        <v>T / 2 - T / 15</v>
      </c>
      <c r="F20" s="130" t="s">
        <v>81</v>
      </c>
      <c r="G20" s="109"/>
      <c r="H20" s="109"/>
      <c r="I20" s="109"/>
      <c r="J20" s="131"/>
      <c r="K20" s="132" t="str">
        <f>CONCATENATE("(",'SCORE 16 PRINC'!J9,"/",'SCORE 16 PRINC'!K9,")")</f>
        <v>(0/0)</v>
      </c>
      <c r="L20" s="133" t="s">
        <v>160</v>
      </c>
      <c r="M20" s="100"/>
      <c r="N20" s="103" t="s">
        <v>158</v>
      </c>
      <c r="O20" s="100"/>
      <c r="P20" s="105" t="s">
        <v>159</v>
      </c>
      <c r="Q20" s="100"/>
      <c r="R20" s="103" t="s">
        <v>158</v>
      </c>
      <c r="S20" s="100"/>
      <c r="T20" s="105" t="s">
        <v>159</v>
      </c>
      <c r="U20" s="100"/>
      <c r="V20" s="103" t="s">
        <v>158</v>
      </c>
      <c r="W20" s="100"/>
      <c r="X20" s="134"/>
      <c r="Z20" s="146"/>
      <c r="AA20" s="151"/>
      <c r="AB20" s="142"/>
      <c r="AC20" s="119"/>
      <c r="AD20" s="143" t="s">
        <v>177</v>
      </c>
      <c r="AE20" s="213" t="str">
        <f>CONCATENATE("(",'SCORE 16 PRINC'!J33,"/",'SCORE 16 PRINC'!K33,")")</f>
        <v>(0/0)</v>
      </c>
      <c r="AF20" s="133"/>
      <c r="AG20" s="166"/>
      <c r="AH20" s="104" t="s">
        <v>158</v>
      </c>
      <c r="AI20" s="166"/>
      <c r="AJ20" s="162"/>
      <c r="AK20" s="166"/>
      <c r="AL20" s="104" t="s">
        <v>158</v>
      </c>
      <c r="AM20" s="166"/>
      <c r="AN20" s="162"/>
      <c r="AO20" s="166"/>
      <c r="AP20" s="104" t="s">
        <v>158</v>
      </c>
      <c r="AQ20" s="166"/>
      <c r="AU20" s="128"/>
      <c r="AW20" s="137" t="s">
        <v>194</v>
      </c>
      <c r="AX20" s="297" t="str">
        <f>'SCORE 16 PRINC'!S39</f>
        <v/>
      </c>
      <c r="AY20" s="298"/>
      <c r="AZ20" s="298"/>
      <c r="BA20" s="298"/>
      <c r="BB20" s="298"/>
      <c r="BC20" s="298"/>
      <c r="BD20" s="298"/>
    </row>
    <row r="21" spans="1:56" ht="15.75" thickBot="1" x14ac:dyDescent="0.3">
      <c r="B21" s="138" t="s">
        <v>83</v>
      </c>
      <c r="C21" s="139" t="str">
        <f>CONCATENATE('EMARG M Tableau PRIN'!C10," / ",'EMARG M Tableau PRIN'!G10)</f>
        <v>T / 2</v>
      </c>
      <c r="D21" s="234" t="s">
        <v>66</v>
      </c>
      <c r="E21" s="249" t="str">
        <f>CONCATENATE(C22," - ",C23)</f>
        <v>T / 7 - T / 10</v>
      </c>
      <c r="F21" s="130" t="s">
        <v>84</v>
      </c>
      <c r="G21" s="109"/>
      <c r="H21" s="109"/>
      <c r="I21" s="109"/>
      <c r="J21" s="131"/>
      <c r="K21" s="132" t="str">
        <f>CONCATENATE("(",'SCORE 16 PRINC'!J13,"/",'SCORE 16 PRINC'!K13,")")</f>
        <v>(0/0)</v>
      </c>
      <c r="L21" s="133" t="s">
        <v>160</v>
      </c>
      <c r="M21" s="100"/>
      <c r="N21" s="103" t="s">
        <v>158</v>
      </c>
      <c r="O21" s="100"/>
      <c r="P21" s="105" t="s">
        <v>159</v>
      </c>
      <c r="Q21" s="100"/>
      <c r="R21" s="103" t="s">
        <v>158</v>
      </c>
      <c r="S21" s="100"/>
      <c r="T21" s="105" t="s">
        <v>159</v>
      </c>
      <c r="U21" s="100"/>
      <c r="V21" s="103" t="s">
        <v>158</v>
      </c>
      <c r="W21" s="100"/>
      <c r="X21" s="134"/>
      <c r="Z21" s="140">
        <v>1</v>
      </c>
      <c r="AA21" s="230" t="str">
        <f>'SCORE 16 PRINC'!AH13</f>
        <v/>
      </c>
      <c r="AB21" s="142"/>
      <c r="AC21" s="119" t="s">
        <v>181</v>
      </c>
      <c r="AD21" s="143" t="s">
        <v>82</v>
      </c>
      <c r="AG21" s="294" t="s">
        <v>170</v>
      </c>
      <c r="AH21" s="295"/>
      <c r="AI21" s="296"/>
      <c r="AJ21" s="106"/>
      <c r="AK21" s="294" t="s">
        <v>171</v>
      </c>
      <c r="AL21" s="295"/>
      <c r="AM21" s="296"/>
      <c r="AN21" s="106"/>
      <c r="AO21" s="294" t="s">
        <v>172</v>
      </c>
      <c r="AP21" s="295"/>
      <c r="AQ21" s="296"/>
      <c r="AU21" s="128"/>
      <c r="AW21" s="137" t="s">
        <v>195</v>
      </c>
      <c r="AX21" s="297" t="str">
        <f>'SCORE 16 PRINC'!S32</f>
        <v/>
      </c>
      <c r="AY21" s="298"/>
      <c r="AZ21" s="298"/>
      <c r="BA21" s="298"/>
      <c r="BB21" s="298"/>
      <c r="BC21" s="298"/>
      <c r="BD21" s="298"/>
    </row>
    <row r="22" spans="1:56" ht="15.75" thickBot="1" x14ac:dyDescent="0.3">
      <c r="A22" s="108" t="s">
        <v>85</v>
      </c>
      <c r="B22" s="138" t="s">
        <v>86</v>
      </c>
      <c r="C22" s="139" t="str">
        <f>CONCATENATE('EMARG M Tableau PRIN'!C15," / ",'EMARG M Tableau PRIN'!G15)</f>
        <v>T / 7</v>
      </c>
      <c r="D22" s="234" t="s">
        <v>70</v>
      </c>
      <c r="E22" s="249" t="str">
        <f>CONCATENATE(C22," - ",C24)</f>
        <v>T / 7 - T / 15</v>
      </c>
      <c r="F22" s="130" t="s">
        <v>87</v>
      </c>
      <c r="G22" s="109"/>
      <c r="H22" s="109"/>
      <c r="I22" s="109"/>
      <c r="J22" s="131"/>
      <c r="K22" s="132" t="str">
        <f>CONCATENATE("(",'SCORE 16 PRINC'!J17,"/",'SCORE 16 PRINC'!K17,")")</f>
        <v>(0/0)</v>
      </c>
      <c r="L22" s="133" t="s">
        <v>160</v>
      </c>
      <c r="M22" s="100"/>
      <c r="N22" s="103" t="s">
        <v>158</v>
      </c>
      <c r="O22" s="100"/>
      <c r="P22" s="105" t="s">
        <v>159</v>
      </c>
      <c r="Q22" s="100"/>
      <c r="R22" s="103" t="s">
        <v>158</v>
      </c>
      <c r="S22" s="100"/>
      <c r="T22" s="105" t="s">
        <v>159</v>
      </c>
      <c r="U22" s="100"/>
      <c r="V22" s="103" t="s">
        <v>158</v>
      </c>
      <c r="W22" s="100"/>
      <c r="X22" s="134"/>
      <c r="Z22" s="144">
        <v>2</v>
      </c>
      <c r="AA22" s="230" t="str">
        <f>'SCORE 16 PRINC'!AH14</f>
        <v/>
      </c>
      <c r="AB22" s="142"/>
      <c r="AC22" s="119"/>
      <c r="AD22" s="169" t="str">
        <f>AA22</f>
        <v/>
      </c>
      <c r="AG22" s="314"/>
      <c r="AH22" s="315"/>
      <c r="AI22" s="316"/>
      <c r="AJ22" s="106"/>
      <c r="AK22" s="314"/>
      <c r="AL22" s="315"/>
      <c r="AM22" s="316"/>
      <c r="AN22" s="106"/>
      <c r="AO22" s="314"/>
      <c r="AP22" s="315"/>
      <c r="AQ22" s="316"/>
      <c r="AU22" s="128"/>
      <c r="AW22" s="137" t="s">
        <v>196</v>
      </c>
      <c r="AX22" s="297" t="str">
        <f>'SCORE 16 PRINC'!S33</f>
        <v/>
      </c>
      <c r="AY22" s="298"/>
      <c r="AZ22" s="298"/>
      <c r="BA22" s="298"/>
      <c r="BB22" s="298"/>
      <c r="BC22" s="298"/>
      <c r="BD22" s="298"/>
    </row>
    <row r="23" spans="1:56" ht="15" x14ac:dyDescent="0.25">
      <c r="B23" s="138" t="s">
        <v>88</v>
      </c>
      <c r="C23" s="139" t="str">
        <f>CONCATENATE('EMARG M Tableau PRIN'!C18," / ",'EMARG M Tableau PRIN'!G18)</f>
        <v>T / 10</v>
      </c>
      <c r="D23" s="234" t="s">
        <v>73</v>
      </c>
      <c r="E23" s="249" t="str">
        <f>CONCATENATE(C21," - ",C23)</f>
        <v>T / 2 - T / 10</v>
      </c>
      <c r="F23" s="130" t="s">
        <v>89</v>
      </c>
      <c r="G23" s="109"/>
      <c r="H23" s="109"/>
      <c r="I23" s="109"/>
      <c r="J23" s="131"/>
      <c r="K23" s="132" t="str">
        <f>CONCATENATE("(",'SCORE 16 PRINC'!J21,"/",'SCORE 16 PRINC'!K21,")")</f>
        <v>(0/0)</v>
      </c>
      <c r="L23" s="133" t="s">
        <v>160</v>
      </c>
      <c r="M23" s="100"/>
      <c r="N23" s="103" t="s">
        <v>158</v>
      </c>
      <c r="O23" s="100"/>
      <c r="P23" s="105" t="s">
        <v>159</v>
      </c>
      <c r="Q23" s="100"/>
      <c r="R23" s="103" t="s">
        <v>158</v>
      </c>
      <c r="S23" s="100"/>
      <c r="T23" s="105" t="s">
        <v>159</v>
      </c>
      <c r="U23" s="100"/>
      <c r="V23" s="103" t="s">
        <v>158</v>
      </c>
      <c r="W23" s="100"/>
      <c r="X23" s="134"/>
      <c r="Z23" s="144">
        <v>3</v>
      </c>
      <c r="AA23" s="230" t="str">
        <f>'SCORE 16 PRINC'!AH15</f>
        <v/>
      </c>
      <c r="AB23" s="142"/>
      <c r="AC23" s="119"/>
      <c r="AJ23" s="107"/>
      <c r="AU23" s="128"/>
      <c r="AW23" s="137" t="s">
        <v>197</v>
      </c>
      <c r="AX23" s="297" t="str">
        <f>'SCORE 16 PRINC'!S34</f>
        <v/>
      </c>
      <c r="AY23" s="298"/>
      <c r="AZ23" s="298"/>
      <c r="BA23" s="298"/>
      <c r="BB23" s="298"/>
      <c r="BC23" s="298"/>
      <c r="BD23" s="298"/>
    </row>
    <row r="24" spans="1:56" ht="15.75" thickBot="1" x14ac:dyDescent="0.3">
      <c r="B24" s="138" t="s">
        <v>90</v>
      </c>
      <c r="C24" s="139" t="str">
        <f>CONCATENATE('EMARG M Tableau PRIN'!C23," / ",'EMARG M Tableau PRIN'!G23)</f>
        <v>T / 15</v>
      </c>
      <c r="D24" s="234" t="s">
        <v>77</v>
      </c>
      <c r="E24" s="249" t="str">
        <f>CONCATENATE(C23," - ",C24)</f>
        <v>T / 10 - T / 15</v>
      </c>
      <c r="F24" s="130" t="s">
        <v>91</v>
      </c>
      <c r="G24" s="109"/>
      <c r="H24" s="109"/>
      <c r="I24" s="109"/>
      <c r="J24" s="131"/>
      <c r="K24" s="132" t="str">
        <f>CONCATENATE("(",'SCORE 16 PRINC'!J25,"/",'SCORE 16 PRINC'!K25,")")</f>
        <v>(0/0)</v>
      </c>
      <c r="L24" s="133" t="s">
        <v>160</v>
      </c>
      <c r="M24" s="100"/>
      <c r="N24" s="103" t="s">
        <v>158</v>
      </c>
      <c r="O24" s="100"/>
      <c r="P24" s="105" t="s">
        <v>159</v>
      </c>
      <c r="Q24" s="100"/>
      <c r="R24" s="103" t="s">
        <v>158</v>
      </c>
      <c r="S24" s="100"/>
      <c r="T24" s="105" t="s">
        <v>159</v>
      </c>
      <c r="U24" s="100"/>
      <c r="V24" s="103" t="s">
        <v>158</v>
      </c>
      <c r="W24" s="100"/>
      <c r="X24" s="134"/>
      <c r="Z24" s="140">
        <v>4</v>
      </c>
      <c r="AA24" s="230" t="str">
        <f>'SCORE 16 PRINC'!AH16</f>
        <v/>
      </c>
      <c r="AB24" s="142"/>
      <c r="AC24" s="119"/>
      <c r="AJ24" s="107"/>
      <c r="AU24" s="128"/>
      <c r="AW24" s="137" t="s">
        <v>198</v>
      </c>
      <c r="AX24" s="297" t="str">
        <f>'SCORE 16 PRINC'!S35</f>
        <v/>
      </c>
      <c r="AY24" s="298"/>
      <c r="AZ24" s="298"/>
      <c r="BA24" s="298"/>
      <c r="BB24" s="298"/>
      <c r="BC24" s="298"/>
      <c r="BD24" s="298"/>
    </row>
    <row r="25" spans="1:56" ht="15.75" thickBot="1" x14ac:dyDescent="0.3">
      <c r="B25" s="107"/>
      <c r="C25" s="145"/>
      <c r="D25" s="234" t="s">
        <v>79</v>
      </c>
      <c r="E25" s="249" t="str">
        <f>CONCATENATE(C21," - ",C24)</f>
        <v>T / 2 - T / 15</v>
      </c>
      <c r="F25" s="130" t="s">
        <v>93</v>
      </c>
      <c r="G25" s="109"/>
      <c r="H25" s="109"/>
      <c r="I25" s="109"/>
      <c r="J25" s="131"/>
      <c r="K25" s="132" t="str">
        <f>CONCATENATE("(",'SCORE 16 PRINC'!J29,"/",'SCORE 16 PRINC'!K29,")")</f>
        <v>(0/0)</v>
      </c>
      <c r="L25" s="133" t="s">
        <v>160</v>
      </c>
      <c r="M25" s="100"/>
      <c r="N25" s="103" t="s">
        <v>158</v>
      </c>
      <c r="O25" s="100"/>
      <c r="P25" s="105" t="s">
        <v>159</v>
      </c>
      <c r="Q25" s="100"/>
      <c r="R25" s="103" t="s">
        <v>158</v>
      </c>
      <c r="S25" s="100"/>
      <c r="T25" s="105" t="s">
        <v>159</v>
      </c>
      <c r="U25" s="100"/>
      <c r="V25" s="103" t="s">
        <v>158</v>
      </c>
      <c r="W25" s="100"/>
      <c r="X25" s="134"/>
      <c r="Z25" s="146"/>
      <c r="AA25" s="151"/>
      <c r="AB25" s="142"/>
      <c r="AC25" s="119"/>
      <c r="AD25" s="168" t="str">
        <f>AA37</f>
        <v/>
      </c>
      <c r="AE25" s="136" t="s">
        <v>117</v>
      </c>
      <c r="AF25" s="106"/>
      <c r="AG25" s="288" t="s">
        <v>167</v>
      </c>
      <c r="AH25" s="289"/>
      <c r="AI25" s="289"/>
      <c r="AJ25" s="106"/>
      <c r="AK25" s="288" t="s">
        <v>168</v>
      </c>
      <c r="AL25" s="289"/>
      <c r="AM25" s="289"/>
      <c r="AN25" s="106"/>
      <c r="AO25" s="288" t="s">
        <v>169</v>
      </c>
      <c r="AP25" s="289"/>
      <c r="AQ25" s="289"/>
      <c r="AU25" s="128"/>
      <c r="AW25" s="137" t="s">
        <v>199</v>
      </c>
      <c r="AX25" s="297" t="str">
        <f>AA17</f>
        <v/>
      </c>
      <c r="AY25" s="298"/>
      <c r="AZ25" s="298"/>
      <c r="BA25" s="298"/>
      <c r="BB25" s="298"/>
      <c r="BC25" s="298"/>
      <c r="BD25" s="298"/>
    </row>
    <row r="26" spans="1:56" ht="15.75" thickBot="1" x14ac:dyDescent="0.3">
      <c r="B26" s="107"/>
      <c r="C26" s="147"/>
      <c r="F26" s="134"/>
      <c r="G26" s="131"/>
      <c r="H26" s="131"/>
      <c r="I26" s="131"/>
      <c r="J26" s="131"/>
      <c r="K26" s="132"/>
      <c r="L26" s="133"/>
      <c r="M26" s="242"/>
      <c r="N26" s="133"/>
      <c r="O26" s="242"/>
      <c r="P26" s="133"/>
      <c r="Q26" s="242"/>
      <c r="R26" s="133"/>
      <c r="S26" s="242"/>
      <c r="T26" s="133"/>
      <c r="U26" s="242"/>
      <c r="V26" s="133"/>
      <c r="W26" s="242"/>
      <c r="X26" s="134"/>
      <c r="Z26" s="146"/>
      <c r="AA26" s="151"/>
      <c r="AB26" s="142"/>
      <c r="AC26" s="119"/>
      <c r="AD26" s="143" t="s">
        <v>178</v>
      </c>
      <c r="AE26" s="213" t="str">
        <f>CONCATENATE("(",'SCORE 16 PRINC'!J34,"/",'SCORE 16 PRINC'!K34,")")</f>
        <v>(0/0)</v>
      </c>
      <c r="AF26" s="133"/>
      <c r="AG26" s="166"/>
      <c r="AH26" s="104" t="s">
        <v>158</v>
      </c>
      <c r="AI26" s="166"/>
      <c r="AJ26" s="162"/>
      <c r="AK26" s="166"/>
      <c r="AL26" s="104" t="s">
        <v>158</v>
      </c>
      <c r="AM26" s="166"/>
      <c r="AN26" s="162"/>
      <c r="AO26" s="166"/>
      <c r="AP26" s="104" t="s">
        <v>158</v>
      </c>
      <c r="AQ26" s="166"/>
      <c r="AU26" s="128"/>
      <c r="AW26" s="137" t="s">
        <v>200</v>
      </c>
      <c r="AX26" s="297" t="str">
        <f>AA24</f>
        <v/>
      </c>
      <c r="AY26" s="298"/>
      <c r="AZ26" s="298"/>
      <c r="BA26" s="298"/>
      <c r="BB26" s="298"/>
      <c r="BC26" s="298"/>
      <c r="BD26" s="298"/>
    </row>
    <row r="27" spans="1:56" ht="15.75" thickBot="1" x14ac:dyDescent="0.3">
      <c r="B27" s="107"/>
      <c r="C27" s="148"/>
      <c r="D27" s="234" t="s">
        <v>63</v>
      </c>
      <c r="E27" s="249" t="str">
        <f>CONCATENATE(C28," - ",C31)</f>
        <v>T / 3 - T / 14</v>
      </c>
      <c r="F27" s="130" t="s">
        <v>94</v>
      </c>
      <c r="G27" s="110">
        <f>'PLANNING PS 16'!D17</f>
        <v>0.375</v>
      </c>
      <c r="H27" s="109"/>
      <c r="I27" s="109"/>
      <c r="J27" s="131"/>
      <c r="K27" s="132" t="str">
        <f>CONCATENATE("(",'SCORE 16 PRINC'!J10,"/",'SCORE 16 PRINC'!K10,")")</f>
        <v>(0/0)</v>
      </c>
      <c r="L27" s="133" t="s">
        <v>160</v>
      </c>
      <c r="M27" s="100"/>
      <c r="N27" s="103" t="s">
        <v>158</v>
      </c>
      <c r="O27" s="100"/>
      <c r="P27" s="105" t="s">
        <v>159</v>
      </c>
      <c r="Q27" s="100"/>
      <c r="R27" s="103" t="s">
        <v>158</v>
      </c>
      <c r="S27" s="100"/>
      <c r="T27" s="105" t="s">
        <v>159</v>
      </c>
      <c r="U27" s="100"/>
      <c r="V27" s="103" t="s">
        <v>158</v>
      </c>
      <c r="W27" s="100"/>
      <c r="X27" s="134"/>
      <c r="Z27" s="146"/>
      <c r="AA27" s="151"/>
      <c r="AB27" s="142"/>
      <c r="AC27" s="119" t="s">
        <v>182</v>
      </c>
      <c r="AD27" s="143" t="s">
        <v>92</v>
      </c>
      <c r="AG27" s="294" t="s">
        <v>170</v>
      </c>
      <c r="AH27" s="295"/>
      <c r="AI27" s="296"/>
      <c r="AJ27" s="106"/>
      <c r="AK27" s="294" t="s">
        <v>171</v>
      </c>
      <c r="AL27" s="295"/>
      <c r="AM27" s="296"/>
      <c r="AN27" s="106"/>
      <c r="AO27" s="294" t="s">
        <v>172</v>
      </c>
      <c r="AP27" s="295"/>
      <c r="AQ27" s="296"/>
      <c r="AU27" s="128"/>
      <c r="AW27" s="137" t="s">
        <v>201</v>
      </c>
      <c r="AX27" s="297" t="str">
        <f>AA31</f>
        <v/>
      </c>
      <c r="AY27" s="298"/>
      <c r="AZ27" s="298"/>
      <c r="BA27" s="298"/>
      <c r="BB27" s="298"/>
      <c r="BC27" s="298"/>
      <c r="BD27" s="298"/>
    </row>
    <row r="28" spans="1:56" ht="15.75" thickBot="1" x14ac:dyDescent="0.3">
      <c r="B28" s="138" t="s">
        <v>95</v>
      </c>
      <c r="C28" s="139" t="str">
        <f>CONCATENATE('EMARG M Tableau PRIN'!C11," / ",'EMARG M Tableau PRIN'!G11)</f>
        <v>T / 3</v>
      </c>
      <c r="D28" s="234" t="s">
        <v>66</v>
      </c>
      <c r="E28" s="249" t="str">
        <f>CONCATENATE(C29," - ",C30)</f>
        <v>T / 6 - T / 11</v>
      </c>
      <c r="F28" s="130" t="s">
        <v>96</v>
      </c>
      <c r="G28" s="109"/>
      <c r="H28" s="109"/>
      <c r="I28" s="109"/>
      <c r="J28" s="131"/>
      <c r="K28" s="132" t="str">
        <f>CONCATENATE("(",'SCORE 16 PRINC'!J14,"/",'SCORE 16 PRINC'!K14,")")</f>
        <v>(0/0)</v>
      </c>
      <c r="L28" s="133" t="s">
        <v>160</v>
      </c>
      <c r="M28" s="100"/>
      <c r="N28" s="103" t="s">
        <v>158</v>
      </c>
      <c r="O28" s="100"/>
      <c r="P28" s="105" t="s">
        <v>159</v>
      </c>
      <c r="Q28" s="100"/>
      <c r="R28" s="103" t="s">
        <v>158</v>
      </c>
      <c r="S28" s="100"/>
      <c r="T28" s="105" t="s">
        <v>159</v>
      </c>
      <c r="U28" s="100"/>
      <c r="V28" s="103" t="s">
        <v>158</v>
      </c>
      <c r="W28" s="100"/>
      <c r="X28" s="134"/>
      <c r="Z28" s="140">
        <v>1</v>
      </c>
      <c r="AA28" s="230" t="str">
        <f>'SCORE 16 PRINC'!AH18</f>
        <v/>
      </c>
      <c r="AB28" s="142"/>
      <c r="AC28" s="119"/>
      <c r="AD28" s="169" t="str">
        <f>AA15</f>
        <v/>
      </c>
      <c r="AG28" s="314"/>
      <c r="AH28" s="315"/>
      <c r="AI28" s="316"/>
      <c r="AJ28" s="106"/>
      <c r="AK28" s="314"/>
      <c r="AL28" s="315"/>
      <c r="AM28" s="316"/>
      <c r="AN28" s="106"/>
      <c r="AO28" s="314"/>
      <c r="AP28" s="315"/>
      <c r="AQ28" s="316"/>
      <c r="AU28" s="128"/>
      <c r="AW28" s="137" t="s">
        <v>202</v>
      </c>
      <c r="AX28" s="297" t="str">
        <f>AA38</f>
        <v/>
      </c>
      <c r="AY28" s="298"/>
      <c r="AZ28" s="298"/>
      <c r="BA28" s="298"/>
      <c r="BB28" s="298"/>
      <c r="BC28" s="298"/>
      <c r="BD28" s="298"/>
    </row>
    <row r="29" spans="1:56" ht="15" x14ac:dyDescent="0.25">
      <c r="A29" s="108" t="s">
        <v>98</v>
      </c>
      <c r="B29" s="138" t="s">
        <v>99</v>
      </c>
      <c r="C29" s="139" t="str">
        <f>CONCATENATE('EMARG M Tableau PRIN'!C14," / ",'EMARG M Tableau PRIN'!G14)</f>
        <v>T / 6</v>
      </c>
      <c r="D29" s="234" t="s">
        <v>70</v>
      </c>
      <c r="E29" s="249" t="str">
        <f>CONCATENATE(C29," - ",C31)</f>
        <v>T / 6 - T / 14</v>
      </c>
      <c r="F29" s="130" t="s">
        <v>100</v>
      </c>
      <c r="G29" s="109"/>
      <c r="H29" s="109"/>
      <c r="I29" s="109"/>
      <c r="J29" s="131"/>
      <c r="K29" s="132" t="str">
        <f>CONCATENATE("(",'SCORE 16 PRINC'!J18,"/",'SCORE 16 PRINC'!K18,")")</f>
        <v>(0/0)</v>
      </c>
      <c r="L29" s="133" t="s">
        <v>160</v>
      </c>
      <c r="M29" s="100"/>
      <c r="N29" s="103" t="s">
        <v>158</v>
      </c>
      <c r="O29" s="100"/>
      <c r="P29" s="105" t="s">
        <v>159</v>
      </c>
      <c r="Q29" s="100"/>
      <c r="R29" s="103" t="s">
        <v>158</v>
      </c>
      <c r="S29" s="100"/>
      <c r="T29" s="105" t="s">
        <v>159</v>
      </c>
      <c r="U29" s="100"/>
      <c r="V29" s="103" t="s">
        <v>158</v>
      </c>
      <c r="W29" s="100"/>
      <c r="X29" s="134"/>
      <c r="Z29" s="144">
        <v>2</v>
      </c>
      <c r="AA29" s="230" t="str">
        <f>'SCORE 16 PRINC'!AH19</f>
        <v/>
      </c>
      <c r="AB29" s="142"/>
      <c r="AC29" s="119"/>
      <c r="AJ29" s="107"/>
      <c r="AU29" s="128"/>
    </row>
    <row r="30" spans="1:56" ht="15.75" thickBot="1" x14ac:dyDescent="0.3">
      <c r="B30" s="138" t="s">
        <v>101</v>
      </c>
      <c r="C30" s="139" t="str">
        <f>CONCATENATE('EMARG M Tableau PRIN'!C19," / ",'EMARG M Tableau PRIN'!G19)</f>
        <v>T / 11</v>
      </c>
      <c r="D30" s="234" t="s">
        <v>73</v>
      </c>
      <c r="E30" s="249" t="str">
        <f>CONCATENATE(C28," - ",C30)</f>
        <v>T / 3 - T / 11</v>
      </c>
      <c r="F30" s="130" t="s">
        <v>102</v>
      </c>
      <c r="G30" s="109"/>
      <c r="H30" s="109"/>
      <c r="I30" s="109"/>
      <c r="J30" s="131"/>
      <c r="K30" s="132" t="str">
        <f>CONCATENATE("(",'SCORE 16 PRINC'!J22,"/",'SCORE 16 PRINC'!K22,")")</f>
        <v>(0/0)</v>
      </c>
      <c r="L30" s="133" t="s">
        <v>160</v>
      </c>
      <c r="M30" s="100"/>
      <c r="N30" s="103" t="s">
        <v>158</v>
      </c>
      <c r="O30" s="100"/>
      <c r="P30" s="105" t="s">
        <v>159</v>
      </c>
      <c r="Q30" s="100"/>
      <c r="R30" s="103" t="s">
        <v>158</v>
      </c>
      <c r="S30" s="100"/>
      <c r="T30" s="105" t="s">
        <v>159</v>
      </c>
      <c r="U30" s="100"/>
      <c r="V30" s="103" t="s">
        <v>158</v>
      </c>
      <c r="W30" s="100"/>
      <c r="X30" s="134"/>
      <c r="Z30" s="144">
        <v>3</v>
      </c>
      <c r="AA30" s="230" t="str">
        <f>'SCORE 16 PRINC'!AH20</f>
        <v/>
      </c>
      <c r="AB30" s="142"/>
      <c r="AC30" s="119"/>
      <c r="AJ30" s="107"/>
      <c r="AU30" s="128"/>
    </row>
    <row r="31" spans="1:56" ht="15.75" thickBot="1" x14ac:dyDescent="0.3">
      <c r="B31" s="138" t="s">
        <v>103</v>
      </c>
      <c r="C31" s="139" t="str">
        <f>CONCATENATE('EMARG M Tableau PRIN'!C22," / ",'EMARG M Tableau PRIN'!G22)</f>
        <v>T / 14</v>
      </c>
      <c r="D31" s="234" t="s">
        <v>77</v>
      </c>
      <c r="E31" s="249" t="str">
        <f>CONCATENATE(C30," - ",C31)</f>
        <v>T / 11 - T / 14</v>
      </c>
      <c r="F31" s="130" t="s">
        <v>104</v>
      </c>
      <c r="G31" s="109"/>
      <c r="H31" s="109"/>
      <c r="I31" s="109"/>
      <c r="J31" s="131"/>
      <c r="K31" s="132" t="str">
        <f>CONCATENATE("(",'SCORE 16 PRINC'!J26,"/",'SCORE 16 PRINC'!K26,")")</f>
        <v>(0/0)</v>
      </c>
      <c r="L31" s="133" t="s">
        <v>160</v>
      </c>
      <c r="M31" s="100"/>
      <c r="N31" s="103" t="s">
        <v>158</v>
      </c>
      <c r="O31" s="100"/>
      <c r="P31" s="105" t="s">
        <v>159</v>
      </c>
      <c r="Q31" s="100"/>
      <c r="R31" s="103" t="s">
        <v>158</v>
      </c>
      <c r="S31" s="100"/>
      <c r="T31" s="105" t="s">
        <v>159</v>
      </c>
      <c r="U31" s="100"/>
      <c r="V31" s="103" t="s">
        <v>158</v>
      </c>
      <c r="W31" s="100"/>
      <c r="X31" s="134"/>
      <c r="Z31" s="140">
        <v>4</v>
      </c>
      <c r="AA31" s="230" t="str">
        <f>'SCORE 16 PRINC'!AH21</f>
        <v/>
      </c>
      <c r="AB31" s="142"/>
      <c r="AC31" s="119"/>
      <c r="AD31" s="168" t="str">
        <f>AA36</f>
        <v/>
      </c>
      <c r="AE31" s="136" t="s">
        <v>117</v>
      </c>
      <c r="AF31" s="106"/>
      <c r="AG31" s="288" t="s">
        <v>167</v>
      </c>
      <c r="AH31" s="289"/>
      <c r="AI31" s="289"/>
      <c r="AJ31" s="106"/>
      <c r="AK31" s="288" t="s">
        <v>168</v>
      </c>
      <c r="AL31" s="289"/>
      <c r="AM31" s="289"/>
      <c r="AN31" s="106"/>
      <c r="AO31" s="288" t="s">
        <v>169</v>
      </c>
      <c r="AP31" s="289"/>
      <c r="AQ31" s="289"/>
      <c r="AU31" s="128"/>
    </row>
    <row r="32" spans="1:56" ht="15.75" thickBot="1" x14ac:dyDescent="0.3">
      <c r="B32" s="107"/>
      <c r="C32" s="145"/>
      <c r="D32" s="234" t="s">
        <v>79</v>
      </c>
      <c r="E32" s="249" t="str">
        <f>CONCATENATE(C28," - ",C29)</f>
        <v>T / 3 - T / 6</v>
      </c>
      <c r="F32" s="130" t="s">
        <v>105</v>
      </c>
      <c r="G32" s="109"/>
      <c r="H32" s="109"/>
      <c r="I32" s="109"/>
      <c r="J32" s="131"/>
      <c r="K32" s="132" t="str">
        <f>CONCATENATE("(",'SCORE 16 PRINC'!J30,"/",'SCORE 16 PRINC'!K30,")")</f>
        <v>(0/0)</v>
      </c>
      <c r="L32" s="133" t="s">
        <v>160</v>
      </c>
      <c r="M32" s="100"/>
      <c r="N32" s="103" t="s">
        <v>158</v>
      </c>
      <c r="O32" s="100"/>
      <c r="P32" s="105" t="s">
        <v>159</v>
      </c>
      <c r="Q32" s="100"/>
      <c r="R32" s="103" t="s">
        <v>158</v>
      </c>
      <c r="S32" s="100"/>
      <c r="T32" s="105" t="s">
        <v>159</v>
      </c>
      <c r="U32" s="100"/>
      <c r="V32" s="103" t="s">
        <v>158</v>
      </c>
      <c r="W32" s="100"/>
      <c r="X32" s="134"/>
      <c r="Z32" s="149"/>
      <c r="AA32" s="112"/>
      <c r="AC32" s="119" t="s">
        <v>183</v>
      </c>
      <c r="AD32" s="143" t="s">
        <v>175</v>
      </c>
      <c r="AE32" s="213" t="str">
        <f>CONCATENATE("(",'SCORE 16 PRINC'!J35,"/",'SCORE 16 PRINC'!K35,")")</f>
        <v>(0/0)</v>
      </c>
      <c r="AF32" s="133"/>
      <c r="AG32" s="166"/>
      <c r="AH32" s="104" t="s">
        <v>158</v>
      </c>
      <c r="AI32" s="166"/>
      <c r="AJ32" s="162"/>
      <c r="AK32" s="166"/>
      <c r="AL32" s="104" t="s">
        <v>158</v>
      </c>
      <c r="AM32" s="166"/>
      <c r="AN32" s="162"/>
      <c r="AO32" s="166"/>
      <c r="AP32" s="104" t="s">
        <v>158</v>
      </c>
      <c r="AQ32" s="166"/>
      <c r="AU32" s="128"/>
    </row>
    <row r="33" spans="1:66" ht="15.75" thickBot="1" x14ac:dyDescent="0.3">
      <c r="B33" s="107"/>
      <c r="C33" s="147"/>
      <c r="F33" s="134"/>
      <c r="G33" s="131"/>
      <c r="H33" s="131"/>
      <c r="I33" s="131"/>
      <c r="J33" s="131"/>
      <c r="K33" s="132"/>
      <c r="L33" s="133"/>
      <c r="M33" s="242"/>
      <c r="N33" s="133"/>
      <c r="O33" s="242"/>
      <c r="P33" s="133"/>
      <c r="Q33" s="242"/>
      <c r="R33" s="133"/>
      <c r="S33" s="242"/>
      <c r="T33" s="133"/>
      <c r="U33" s="242"/>
      <c r="V33" s="133"/>
      <c r="W33" s="242"/>
      <c r="X33" s="134"/>
      <c r="Z33" s="149"/>
      <c r="AA33" s="112"/>
      <c r="AD33" s="143" t="s">
        <v>179</v>
      </c>
      <c r="AG33" s="294" t="s">
        <v>170</v>
      </c>
      <c r="AH33" s="295"/>
      <c r="AI33" s="296"/>
      <c r="AJ33" s="106"/>
      <c r="AK33" s="294" t="s">
        <v>171</v>
      </c>
      <c r="AL33" s="295"/>
      <c r="AM33" s="296"/>
      <c r="AN33" s="106"/>
      <c r="AO33" s="294" t="s">
        <v>172</v>
      </c>
      <c r="AP33" s="295"/>
      <c r="AQ33" s="296"/>
      <c r="AU33" s="128"/>
    </row>
    <row r="34" spans="1:66" ht="15.75" thickBot="1" x14ac:dyDescent="0.3">
      <c r="B34" s="107"/>
      <c r="C34" s="148"/>
      <c r="D34" s="234" t="s">
        <v>63</v>
      </c>
      <c r="E34" s="249" t="str">
        <f>CONCATENATE(C35," - ",C38)</f>
        <v>T / 4 - T / 13</v>
      </c>
      <c r="F34" s="130" t="s">
        <v>106</v>
      </c>
      <c r="G34" s="109"/>
      <c r="H34" s="109"/>
      <c r="I34" s="109"/>
      <c r="J34" s="131"/>
      <c r="K34" s="132" t="str">
        <f>CONCATENATE("(",'SCORE 16 PRINC'!J11,"/",'SCORE 16 PRINC'!K11,")")</f>
        <v>(0/0)</v>
      </c>
      <c r="L34" s="133" t="s">
        <v>160</v>
      </c>
      <c r="M34" s="100"/>
      <c r="N34" s="103" t="s">
        <v>158</v>
      </c>
      <c r="O34" s="100"/>
      <c r="P34" s="105" t="s">
        <v>159</v>
      </c>
      <c r="Q34" s="100"/>
      <c r="R34" s="103" t="s">
        <v>158</v>
      </c>
      <c r="S34" s="100"/>
      <c r="T34" s="105" t="s">
        <v>159</v>
      </c>
      <c r="U34" s="100"/>
      <c r="V34" s="103" t="s">
        <v>158</v>
      </c>
      <c r="W34" s="100"/>
      <c r="X34" s="134"/>
      <c r="AA34" s="112"/>
      <c r="AD34" s="169" t="str">
        <f>AA16</f>
        <v/>
      </c>
      <c r="AG34" s="314"/>
      <c r="AH34" s="315"/>
      <c r="AI34" s="316"/>
      <c r="AJ34" s="167"/>
      <c r="AK34" s="314"/>
      <c r="AL34" s="315"/>
      <c r="AM34" s="316"/>
      <c r="AN34" s="106"/>
      <c r="AO34" s="314"/>
      <c r="AP34" s="315"/>
      <c r="AQ34" s="316"/>
      <c r="AU34" s="128"/>
    </row>
    <row r="35" spans="1:66" x14ac:dyDescent="0.2">
      <c r="B35" s="138" t="s">
        <v>107</v>
      </c>
      <c r="C35" s="139" t="str">
        <f>CONCATENATE('EMARG M Tableau PRIN'!C12," / ",'EMARG M Tableau PRIN'!G12)</f>
        <v>T / 4</v>
      </c>
      <c r="D35" s="234" t="s">
        <v>66</v>
      </c>
      <c r="E35" s="249" t="str">
        <f>CONCATENATE(C36," - ",C37)</f>
        <v>T / 5 - T /12</v>
      </c>
      <c r="F35" s="130" t="s">
        <v>108</v>
      </c>
      <c r="G35" s="109"/>
      <c r="H35" s="109"/>
      <c r="I35" s="109"/>
      <c r="J35" s="131"/>
      <c r="K35" s="132" t="str">
        <f>CONCATENATE("(",'SCORE 16 PRINC'!J15,"/",'SCORE 16 PRINC'!K15,")")</f>
        <v>(0/0)</v>
      </c>
      <c r="L35" s="133" t="s">
        <v>160</v>
      </c>
      <c r="M35" s="100"/>
      <c r="N35" s="103" t="s">
        <v>158</v>
      </c>
      <c r="O35" s="100"/>
      <c r="P35" s="105" t="s">
        <v>159</v>
      </c>
      <c r="Q35" s="100"/>
      <c r="R35" s="103" t="s">
        <v>158</v>
      </c>
      <c r="S35" s="100"/>
      <c r="T35" s="105" t="s">
        <v>159</v>
      </c>
      <c r="U35" s="100"/>
      <c r="V35" s="103" t="s">
        <v>158</v>
      </c>
      <c r="W35" s="100"/>
      <c r="X35" s="134"/>
      <c r="Z35" s="140">
        <v>1</v>
      </c>
      <c r="AA35" s="230" t="str">
        <f>'SCORE 16 PRINC'!AH23</f>
        <v/>
      </c>
      <c r="AL35" s="107"/>
    </row>
    <row r="36" spans="1:66" x14ac:dyDescent="0.2">
      <c r="A36" s="108" t="s">
        <v>109</v>
      </c>
      <c r="B36" s="138" t="s">
        <v>110</v>
      </c>
      <c r="C36" s="139" t="str">
        <f>CONCATENATE('EMARG M Tableau PRIN'!C13," / ",'EMARG M Tableau PRIN'!G13)</f>
        <v>T / 5</v>
      </c>
      <c r="D36" s="234" t="s">
        <v>70</v>
      </c>
      <c r="E36" s="249" t="str">
        <f>CONCATENATE(C36," - ",C38)</f>
        <v>T / 5 - T / 13</v>
      </c>
      <c r="F36" s="130" t="s">
        <v>111</v>
      </c>
      <c r="G36" s="109"/>
      <c r="H36" s="109"/>
      <c r="I36" s="109"/>
      <c r="J36" s="131"/>
      <c r="K36" s="132" t="str">
        <f>CONCATENATE("(",'SCORE 16 PRINC'!J19,"/",'SCORE 16 PRINC'!K19,")")</f>
        <v>(0/0)</v>
      </c>
      <c r="L36" s="133" t="s">
        <v>160</v>
      </c>
      <c r="M36" s="100"/>
      <c r="N36" s="103" t="s">
        <v>158</v>
      </c>
      <c r="O36" s="100"/>
      <c r="P36" s="105" t="s">
        <v>159</v>
      </c>
      <c r="Q36" s="100"/>
      <c r="R36" s="103" t="s">
        <v>158</v>
      </c>
      <c r="S36" s="100"/>
      <c r="T36" s="105" t="s">
        <v>159</v>
      </c>
      <c r="U36" s="100"/>
      <c r="V36" s="103" t="s">
        <v>158</v>
      </c>
      <c r="W36" s="100"/>
      <c r="X36" s="134"/>
      <c r="Z36" s="144">
        <v>2</v>
      </c>
      <c r="AA36" s="230" t="str">
        <f>'SCORE 16 PRINC'!AH24</f>
        <v/>
      </c>
    </row>
    <row r="37" spans="1:66" x14ac:dyDescent="0.2">
      <c r="B37" s="138" t="s">
        <v>112</v>
      </c>
      <c r="C37" s="139" t="str">
        <f>CONCATENATE('EMARG M Tableau PRIN'!C20," /",'EMARG M Tableau PRIN'!G20)</f>
        <v>T /12</v>
      </c>
      <c r="D37" s="234" t="s">
        <v>73</v>
      </c>
      <c r="E37" s="249" t="str">
        <f>CONCATENATE(C35," - ",C37)</f>
        <v>T / 4 - T /12</v>
      </c>
      <c r="F37" s="130" t="s">
        <v>113</v>
      </c>
      <c r="G37" s="109"/>
      <c r="H37" s="109"/>
      <c r="I37" s="109"/>
      <c r="J37" s="131"/>
      <c r="K37" s="132" t="str">
        <f>CONCATENATE("(",'SCORE 16 PRINC'!J23,"/",'SCORE 16 PRINC'!K23,")")</f>
        <v>(0/0)</v>
      </c>
      <c r="L37" s="133" t="s">
        <v>160</v>
      </c>
      <c r="M37" s="100"/>
      <c r="N37" s="103" t="s">
        <v>158</v>
      </c>
      <c r="O37" s="100"/>
      <c r="P37" s="105" t="s">
        <v>159</v>
      </c>
      <c r="Q37" s="100"/>
      <c r="R37" s="103" t="s">
        <v>158</v>
      </c>
      <c r="S37" s="100"/>
      <c r="T37" s="105" t="s">
        <v>159</v>
      </c>
      <c r="U37" s="100"/>
      <c r="V37" s="103" t="s">
        <v>158</v>
      </c>
      <c r="W37" s="100"/>
      <c r="X37" s="134"/>
      <c r="Z37" s="144">
        <v>3</v>
      </c>
      <c r="AA37" s="230" t="str">
        <f>'SCORE 16 PRINC'!AH25</f>
        <v/>
      </c>
    </row>
    <row r="38" spans="1:66" x14ac:dyDescent="0.2">
      <c r="B38" s="138" t="s">
        <v>114</v>
      </c>
      <c r="C38" s="139" t="str">
        <f>CONCATENATE('EMARG M Tableau PRIN'!C21," / ",'EMARG M Tableau PRIN'!G21)</f>
        <v>T / 13</v>
      </c>
      <c r="D38" s="234" t="s">
        <v>77</v>
      </c>
      <c r="E38" s="249" t="str">
        <f>CONCATENATE(C37," - ",C38)</f>
        <v>T /12 - T / 13</v>
      </c>
      <c r="F38" s="130" t="s">
        <v>115</v>
      </c>
      <c r="G38" s="109"/>
      <c r="H38" s="109"/>
      <c r="I38" s="109"/>
      <c r="J38" s="131"/>
      <c r="K38" s="132" t="str">
        <f>CONCATENATE("(",'SCORE 16 PRINC'!J27,"/",'SCORE 16 PRINC'!K27,")")</f>
        <v>(0/0)</v>
      </c>
      <c r="L38" s="133" t="s">
        <v>160</v>
      </c>
      <c r="M38" s="100"/>
      <c r="N38" s="103" t="s">
        <v>158</v>
      </c>
      <c r="O38" s="100"/>
      <c r="P38" s="105" t="s">
        <v>159</v>
      </c>
      <c r="Q38" s="100"/>
      <c r="R38" s="103" t="s">
        <v>158</v>
      </c>
      <c r="S38" s="100"/>
      <c r="T38" s="105" t="s">
        <v>159</v>
      </c>
      <c r="U38" s="100"/>
      <c r="V38" s="103" t="s">
        <v>158</v>
      </c>
      <c r="W38" s="100"/>
      <c r="X38" s="134"/>
      <c r="Z38" s="140">
        <v>4</v>
      </c>
      <c r="AA38" s="230" t="str">
        <f>'SCORE 16 PRINC'!AH26</f>
        <v/>
      </c>
    </row>
    <row r="39" spans="1:66" ht="13.5" thickBot="1" x14ac:dyDescent="0.25">
      <c r="B39" s="107"/>
      <c r="C39" s="150"/>
      <c r="D39" s="234" t="s">
        <v>79</v>
      </c>
      <c r="E39" s="249" t="str">
        <f>CONCATENATE(C35," - ",C36)</f>
        <v>T / 4 - T / 5</v>
      </c>
      <c r="F39" s="130" t="s">
        <v>116</v>
      </c>
      <c r="G39" s="109"/>
      <c r="H39" s="109"/>
      <c r="I39" s="109"/>
      <c r="J39" s="131"/>
      <c r="K39" s="132" t="str">
        <f>CONCATENATE("(",'SCORE 16 PRINC'!J31,"/",'SCORE 16 PRINC'!K31,")")</f>
        <v>(0/0)</v>
      </c>
      <c r="L39" s="133" t="s">
        <v>160</v>
      </c>
      <c r="M39" s="100"/>
      <c r="N39" s="103" t="s">
        <v>158</v>
      </c>
      <c r="O39" s="100"/>
      <c r="P39" s="105" t="s">
        <v>159</v>
      </c>
      <c r="Q39" s="100"/>
      <c r="R39" s="103" t="s">
        <v>158</v>
      </c>
      <c r="S39" s="100"/>
      <c r="T39" s="105" t="s">
        <v>159</v>
      </c>
      <c r="U39" s="100"/>
      <c r="V39" s="103" t="s">
        <v>158</v>
      </c>
      <c r="W39" s="100"/>
      <c r="X39" s="134"/>
      <c r="AA39" s="147"/>
    </row>
    <row r="40" spans="1:66" x14ac:dyDescent="0.2">
      <c r="B40" s="107"/>
      <c r="C40" s="151"/>
      <c r="D40" s="235"/>
      <c r="E40" s="98"/>
      <c r="F40" s="134"/>
      <c r="G40" s="120"/>
      <c r="H40" s="120"/>
      <c r="I40" s="120"/>
      <c r="J40" s="120"/>
      <c r="K40" s="122"/>
      <c r="L40" s="123"/>
      <c r="M40" s="124"/>
      <c r="N40" s="123"/>
      <c r="O40" s="124"/>
      <c r="P40" s="123"/>
      <c r="Q40" s="124"/>
      <c r="R40" s="123"/>
      <c r="S40" s="124"/>
      <c r="T40" s="123"/>
      <c r="U40" s="124"/>
      <c r="V40" s="123"/>
      <c r="W40" s="124"/>
      <c r="X40" s="120"/>
    </row>
    <row r="41" spans="1:66" s="128" customFormat="1" ht="15.75" thickBot="1" x14ac:dyDescent="0.3">
      <c r="A41" s="108"/>
      <c r="B41" s="108"/>
      <c r="C41" s="151"/>
      <c r="D41" s="235"/>
      <c r="E41" s="98"/>
      <c r="F41" s="134"/>
      <c r="G41" s="120"/>
      <c r="H41" s="120"/>
      <c r="I41" s="120"/>
      <c r="J41" s="120"/>
      <c r="K41" s="122"/>
      <c r="L41" s="123"/>
      <c r="M41" s="124"/>
      <c r="N41" s="123"/>
      <c r="O41" s="124"/>
      <c r="P41" s="123"/>
      <c r="Q41" s="124"/>
      <c r="R41" s="123"/>
      <c r="S41" s="124"/>
      <c r="T41" s="123"/>
      <c r="U41" s="124"/>
      <c r="V41" s="123"/>
      <c r="W41" s="124"/>
      <c r="X41" s="120"/>
      <c r="Y41" s="108"/>
      <c r="Z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</row>
    <row r="42" spans="1:66" s="128" customFormat="1" ht="15.75" thickBot="1" x14ac:dyDescent="0.3">
      <c r="A42" s="108"/>
      <c r="B42" s="108"/>
      <c r="C42" s="151"/>
      <c r="D42" s="235"/>
      <c r="E42" s="98"/>
      <c r="F42" s="134"/>
      <c r="G42" s="120"/>
      <c r="H42" s="307" t="s">
        <v>165</v>
      </c>
      <c r="I42" s="308"/>
      <c r="J42" s="120"/>
      <c r="K42" s="122"/>
      <c r="L42" s="123"/>
      <c r="M42" s="124"/>
      <c r="N42" s="123"/>
      <c r="O42" s="124"/>
      <c r="P42" s="123"/>
      <c r="Q42" s="124"/>
      <c r="R42" s="123"/>
      <c r="S42" s="124"/>
      <c r="T42" s="123"/>
      <c r="U42" s="124"/>
      <c r="V42" s="123"/>
      <c r="W42" s="124"/>
      <c r="X42" s="120"/>
      <c r="Y42" s="108"/>
      <c r="Z42" s="108"/>
      <c r="AD42" s="307" t="s">
        <v>166</v>
      </c>
      <c r="AE42" s="308"/>
      <c r="AF42" s="120"/>
      <c r="AG42" s="122"/>
      <c r="AH42" s="123"/>
      <c r="AI42" s="124"/>
      <c r="AJ42" s="123"/>
      <c r="AK42" s="124"/>
      <c r="AL42" s="123"/>
      <c r="AM42" s="124"/>
      <c r="AN42" s="123"/>
      <c r="AO42" s="124"/>
      <c r="AP42" s="123"/>
      <c r="AQ42" s="124"/>
      <c r="AR42" s="123"/>
      <c r="AS42" s="124"/>
      <c r="AT42" s="152"/>
      <c r="AU42" s="307" t="s">
        <v>57</v>
      </c>
      <c r="AV42" s="340"/>
      <c r="AW42" s="341"/>
      <c r="AX42" s="342"/>
    </row>
    <row r="43" spans="1:66" s="128" customFormat="1" ht="15.75" thickBot="1" x14ac:dyDescent="0.3">
      <c r="A43" s="108"/>
      <c r="B43" s="108"/>
      <c r="C43" s="73"/>
      <c r="D43" s="232"/>
      <c r="E43" s="247"/>
      <c r="F43" s="108"/>
      <c r="G43" s="108"/>
      <c r="H43" s="73"/>
      <c r="I43" s="73"/>
      <c r="J43" s="73"/>
      <c r="K43" s="108"/>
      <c r="L43" s="108"/>
      <c r="M43" s="108"/>
      <c r="N43" s="108"/>
      <c r="O43" s="108"/>
      <c r="P43" s="107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D43" s="108"/>
      <c r="AE43" s="108"/>
      <c r="AF43" s="108"/>
      <c r="AG43" s="108"/>
      <c r="AH43" s="108"/>
      <c r="AI43" s="108"/>
      <c r="AJ43" s="108"/>
      <c r="AK43" s="108"/>
      <c r="AL43" s="107"/>
      <c r="AM43" s="108"/>
      <c r="AN43" s="108"/>
      <c r="AO43" s="108"/>
      <c r="AP43" s="108"/>
      <c r="AQ43" s="108"/>
      <c r="AR43" s="108"/>
      <c r="AS43" s="108"/>
    </row>
    <row r="44" spans="1:66" s="128" customFormat="1" ht="15.75" customHeight="1" thickBot="1" x14ac:dyDescent="0.3">
      <c r="A44" s="108"/>
      <c r="B44" s="108"/>
      <c r="C44" s="73"/>
      <c r="D44" s="232"/>
      <c r="E44" s="247"/>
      <c r="F44" s="107"/>
      <c r="G44" s="107"/>
      <c r="H44" s="336" t="str">
        <f>AA14</f>
        <v/>
      </c>
      <c r="I44" s="337"/>
      <c r="J44" s="338"/>
      <c r="K44" s="136" t="s">
        <v>117</v>
      </c>
      <c r="L44" s="106"/>
      <c r="M44" s="288" t="s">
        <v>167</v>
      </c>
      <c r="N44" s="289"/>
      <c r="O44" s="289"/>
      <c r="P44" s="106"/>
      <c r="Q44" s="288" t="s">
        <v>168</v>
      </c>
      <c r="R44" s="289"/>
      <c r="S44" s="289"/>
      <c r="T44" s="106"/>
      <c r="U44" s="288" t="s">
        <v>169</v>
      </c>
      <c r="V44" s="289"/>
      <c r="W44" s="289"/>
      <c r="X44" s="108"/>
      <c r="AA44" s="152"/>
      <c r="AC44" s="153"/>
      <c r="AD44" s="336" t="str">
        <f>'SCORE 16 PRINC'!R36</f>
        <v/>
      </c>
      <c r="AE44" s="337"/>
      <c r="AF44" s="338"/>
      <c r="AG44" s="136" t="s">
        <v>117</v>
      </c>
      <c r="AH44" s="106"/>
      <c r="AI44" s="288" t="s">
        <v>167</v>
      </c>
      <c r="AJ44" s="289"/>
      <c r="AK44" s="289"/>
      <c r="AL44" s="106"/>
      <c r="AM44" s="288" t="s">
        <v>168</v>
      </c>
      <c r="AN44" s="289"/>
      <c r="AO44" s="289"/>
      <c r="AP44" s="106"/>
      <c r="AQ44" s="288" t="s">
        <v>169</v>
      </c>
      <c r="AR44" s="289"/>
      <c r="AS44" s="289"/>
      <c r="AV44" s="152"/>
      <c r="AW44" s="152"/>
      <c r="AX44" s="152"/>
    </row>
    <row r="45" spans="1:66" s="128" customFormat="1" ht="15" x14ac:dyDescent="0.25">
      <c r="A45" s="108"/>
      <c r="B45" s="108"/>
      <c r="C45" s="73"/>
      <c r="D45" s="232"/>
      <c r="E45" s="247"/>
      <c r="F45" s="154" t="s">
        <v>173</v>
      </c>
      <c r="G45" s="107"/>
      <c r="H45" s="155" t="s">
        <v>162</v>
      </c>
      <c r="I45" s="156"/>
      <c r="J45" s="157"/>
      <c r="K45" s="132" t="str">
        <f>CONCATENATE("(",'SCORE 16 PRINC'!J36,"/",'SCORE 16 PRINC'!K36,")")</f>
        <v>(0/0)</v>
      </c>
      <c r="L45" s="133"/>
      <c r="M45" s="166"/>
      <c r="N45" s="104" t="s">
        <v>158</v>
      </c>
      <c r="O45" s="166"/>
      <c r="P45" s="162"/>
      <c r="Q45" s="166"/>
      <c r="R45" s="104" t="s">
        <v>158</v>
      </c>
      <c r="S45" s="166"/>
      <c r="T45" s="162"/>
      <c r="U45" s="166"/>
      <c r="V45" s="104" t="s">
        <v>158</v>
      </c>
      <c r="W45" s="166"/>
      <c r="X45" s="108"/>
      <c r="AA45" s="152"/>
      <c r="AC45" s="153"/>
      <c r="AD45" s="155"/>
      <c r="AE45" s="156"/>
      <c r="AF45" s="157"/>
      <c r="AG45" s="213" t="str">
        <f>CONCATENATE("(",'SCORE 16 PRINC'!J40,"/",'SCORE 16 PRINC'!K40,")")</f>
        <v>(0/0)</v>
      </c>
      <c r="AH45" s="133"/>
      <c r="AI45" s="166"/>
      <c r="AJ45" s="104" t="s">
        <v>158</v>
      </c>
      <c r="AK45" s="166"/>
      <c r="AL45" s="162"/>
      <c r="AM45" s="166"/>
      <c r="AN45" s="104" t="s">
        <v>158</v>
      </c>
      <c r="AO45" s="166"/>
      <c r="AP45" s="162"/>
      <c r="AQ45" s="166"/>
      <c r="AR45" s="104" t="s">
        <v>158</v>
      </c>
      <c r="AS45" s="166"/>
      <c r="AT45" s="152"/>
      <c r="AU45" s="152"/>
      <c r="AY45" s="152"/>
      <c r="AZ45" s="152"/>
      <c r="BA45" s="152"/>
    </row>
    <row r="46" spans="1:66" s="128" customFormat="1" ht="15.75" thickBot="1" x14ac:dyDescent="0.3">
      <c r="A46" s="108"/>
      <c r="B46" s="108"/>
      <c r="C46" s="73"/>
      <c r="D46" s="232"/>
      <c r="E46" s="247"/>
      <c r="F46" s="158" t="s">
        <v>118</v>
      </c>
      <c r="G46" s="107"/>
      <c r="H46" s="156"/>
      <c r="I46" s="156"/>
      <c r="J46" s="159"/>
      <c r="K46" s="108"/>
      <c r="L46" s="108"/>
      <c r="M46" s="287" t="s">
        <v>170</v>
      </c>
      <c r="N46" s="344"/>
      <c r="O46" s="344"/>
      <c r="P46" s="106"/>
      <c r="Q46" s="287" t="s">
        <v>171</v>
      </c>
      <c r="R46" s="344"/>
      <c r="S46" s="344"/>
      <c r="T46" s="106"/>
      <c r="U46" s="287" t="s">
        <v>172</v>
      </c>
      <c r="V46" s="344"/>
      <c r="W46" s="344"/>
      <c r="X46" s="108"/>
      <c r="AA46" s="152"/>
      <c r="AC46" s="153"/>
      <c r="AD46" s="156"/>
      <c r="AE46" s="156"/>
      <c r="AF46" s="159"/>
      <c r="AG46" s="108"/>
      <c r="AH46" s="108"/>
      <c r="AI46" s="287" t="s">
        <v>170</v>
      </c>
      <c r="AJ46" s="344"/>
      <c r="AK46" s="344"/>
      <c r="AL46" s="106"/>
      <c r="AM46" s="287" t="s">
        <v>171</v>
      </c>
      <c r="AN46" s="344"/>
      <c r="AO46" s="344"/>
      <c r="AP46" s="106"/>
      <c r="AQ46" s="287" t="s">
        <v>172</v>
      </c>
      <c r="AR46" s="344"/>
      <c r="AS46" s="344"/>
      <c r="AT46" s="152"/>
      <c r="AU46" s="152"/>
      <c r="AY46" s="152"/>
      <c r="AZ46" s="152"/>
      <c r="BA46" s="152"/>
    </row>
    <row r="47" spans="1:66" s="128" customFormat="1" ht="15.75" thickBot="1" x14ac:dyDescent="0.3">
      <c r="A47" s="108"/>
      <c r="B47" s="108"/>
      <c r="C47" s="73"/>
      <c r="D47" s="232"/>
      <c r="E47" s="247"/>
      <c r="F47" s="107"/>
      <c r="G47" s="107"/>
      <c r="H47" s="339" t="str">
        <f>'SCORE 16 PRINC'!R32</f>
        <v/>
      </c>
      <c r="I47" s="337"/>
      <c r="J47" s="338"/>
      <c r="K47" s="108"/>
      <c r="L47" s="108"/>
      <c r="M47" s="345"/>
      <c r="N47" s="346"/>
      <c r="O47" s="346"/>
      <c r="P47" s="106"/>
      <c r="Q47" s="345"/>
      <c r="R47" s="346"/>
      <c r="S47" s="346"/>
      <c r="T47" s="106"/>
      <c r="U47" s="345"/>
      <c r="V47" s="346"/>
      <c r="W47" s="346"/>
      <c r="X47" s="108"/>
      <c r="AA47" s="152"/>
      <c r="AC47" s="153"/>
      <c r="AD47" s="339" t="str">
        <f>'SCORE 16 PRINC'!R37</f>
        <v/>
      </c>
      <c r="AE47" s="337"/>
      <c r="AF47" s="338"/>
      <c r="AG47" s="108"/>
      <c r="AH47" s="108"/>
      <c r="AI47" s="345"/>
      <c r="AJ47" s="346"/>
      <c r="AK47" s="346"/>
      <c r="AL47" s="106"/>
      <c r="AM47" s="345"/>
      <c r="AN47" s="346"/>
      <c r="AO47" s="346"/>
      <c r="AP47" s="106"/>
      <c r="AQ47" s="345"/>
      <c r="AR47" s="346"/>
      <c r="AS47" s="346"/>
      <c r="AT47" s="152"/>
      <c r="AU47" s="343" t="str">
        <f>'SCORE 16 PRINC'!R40</f>
        <v/>
      </c>
      <c r="AV47" s="341"/>
      <c r="AW47" s="341"/>
      <c r="AX47" s="342"/>
      <c r="AY47" s="136" t="s">
        <v>117</v>
      </c>
      <c r="AZ47" s="106"/>
      <c r="BA47" s="288" t="s">
        <v>167</v>
      </c>
      <c r="BB47" s="289"/>
      <c r="BC47" s="289"/>
      <c r="BD47" s="106"/>
      <c r="BE47" s="288" t="s">
        <v>168</v>
      </c>
      <c r="BF47" s="289"/>
      <c r="BG47" s="289"/>
      <c r="BH47" s="106"/>
      <c r="BI47" s="288" t="s">
        <v>169</v>
      </c>
      <c r="BJ47" s="289"/>
      <c r="BK47" s="289"/>
    </row>
    <row r="48" spans="1:66" s="128" customFormat="1" ht="15" x14ac:dyDescent="0.25">
      <c r="A48" s="108"/>
      <c r="B48" s="108"/>
      <c r="C48" s="73"/>
      <c r="D48" s="232"/>
      <c r="E48" s="247"/>
      <c r="F48" s="108"/>
      <c r="G48" s="108"/>
      <c r="H48" s="73"/>
      <c r="I48" s="73"/>
      <c r="J48" s="73"/>
      <c r="K48" s="108"/>
      <c r="L48" s="108"/>
      <c r="M48" s="108"/>
      <c r="N48" s="108"/>
      <c r="O48" s="108"/>
      <c r="P48" s="107"/>
      <c r="Q48" s="108"/>
      <c r="R48" s="108"/>
      <c r="S48" s="108"/>
      <c r="T48" s="108"/>
      <c r="U48" s="108"/>
      <c r="V48" s="108"/>
      <c r="W48" s="108"/>
      <c r="X48" s="108"/>
      <c r="AA48" s="152"/>
      <c r="AC48" s="153"/>
      <c r="AD48" s="73"/>
      <c r="AE48" s="73"/>
      <c r="AF48" s="73"/>
      <c r="AG48" s="108"/>
      <c r="AH48" s="108"/>
      <c r="AI48" s="108"/>
      <c r="AJ48" s="108"/>
      <c r="AK48" s="108"/>
      <c r="AL48" s="107"/>
      <c r="AM48" s="108"/>
      <c r="AN48" s="108"/>
      <c r="AO48" s="108"/>
      <c r="AP48" s="108"/>
      <c r="AQ48" s="108"/>
      <c r="AR48" s="108"/>
      <c r="AS48" s="108"/>
      <c r="AT48" s="152"/>
      <c r="AU48" s="158"/>
      <c r="AV48" s="107"/>
      <c r="AW48" s="107"/>
      <c r="AX48" s="160"/>
      <c r="AY48" s="213" t="str">
        <f>CONCATENATE("(",'SCORE 16 PRINC'!J43,"/",'SCORE 16 PRINC'!K43,")")</f>
        <v>(0/0)</v>
      </c>
      <c r="AZ48" s="133"/>
      <c r="BA48" s="166"/>
      <c r="BB48" s="104" t="s">
        <v>158</v>
      </c>
      <c r="BC48" s="166"/>
      <c r="BD48" s="162"/>
      <c r="BE48" s="166"/>
      <c r="BF48" s="104" t="s">
        <v>158</v>
      </c>
      <c r="BG48" s="161"/>
      <c r="BH48" s="162"/>
      <c r="BI48" s="166"/>
      <c r="BJ48" s="104" t="s">
        <v>158</v>
      </c>
      <c r="BK48" s="166"/>
    </row>
    <row r="49" spans="1:67" s="128" customFormat="1" ht="15.75" customHeight="1" thickBot="1" x14ac:dyDescent="0.3">
      <c r="A49" s="108"/>
      <c r="B49" s="108"/>
      <c r="C49" s="73"/>
      <c r="D49" s="232"/>
      <c r="E49" s="247"/>
      <c r="F49" s="108"/>
      <c r="G49" s="108"/>
      <c r="H49" s="73"/>
      <c r="I49" s="73"/>
      <c r="J49" s="73"/>
      <c r="K49" s="108"/>
      <c r="L49" s="108"/>
      <c r="M49" s="108"/>
      <c r="N49" s="108"/>
      <c r="O49" s="108"/>
      <c r="P49" s="107"/>
      <c r="Q49" s="108"/>
      <c r="R49" s="108"/>
      <c r="S49" s="108"/>
      <c r="T49" s="108"/>
      <c r="U49" s="108"/>
      <c r="V49" s="108"/>
      <c r="W49" s="108"/>
      <c r="X49" s="108"/>
      <c r="AA49" s="152"/>
      <c r="AC49" s="153"/>
      <c r="AD49" s="73"/>
      <c r="AE49" s="73"/>
      <c r="AF49" s="73"/>
      <c r="AG49" s="108"/>
      <c r="AH49" s="108"/>
      <c r="AI49" s="108"/>
      <c r="AJ49" s="108"/>
      <c r="AK49" s="108"/>
      <c r="AL49" s="107"/>
      <c r="AM49" s="108"/>
      <c r="AN49" s="108"/>
      <c r="AO49" s="108"/>
      <c r="AP49" s="108"/>
      <c r="AQ49" s="108"/>
      <c r="AR49" s="108"/>
      <c r="AS49" s="108"/>
      <c r="AT49" s="152"/>
      <c r="AU49" s="107"/>
      <c r="AV49" s="107"/>
      <c r="AW49" s="107"/>
      <c r="AX49" s="163"/>
      <c r="AY49" s="108"/>
      <c r="AZ49" s="108"/>
      <c r="BA49" s="287" t="s">
        <v>170</v>
      </c>
      <c r="BB49" s="344"/>
      <c r="BC49" s="344"/>
      <c r="BD49" s="106"/>
      <c r="BE49" s="287" t="s">
        <v>171</v>
      </c>
      <c r="BF49" s="344"/>
      <c r="BG49" s="344"/>
      <c r="BH49" s="106"/>
      <c r="BI49" s="287" t="s">
        <v>172</v>
      </c>
      <c r="BJ49" s="344"/>
      <c r="BK49" s="344"/>
    </row>
    <row r="50" spans="1:67" s="128" customFormat="1" ht="15.75" thickBot="1" x14ac:dyDescent="0.3">
      <c r="A50" s="108"/>
      <c r="B50" s="108"/>
      <c r="C50" s="73"/>
      <c r="D50" s="232"/>
      <c r="E50" s="247"/>
      <c r="F50" s="108"/>
      <c r="G50" s="108"/>
      <c r="H50" s="339" t="str">
        <f>'SCORE 16 PRINC'!R33</f>
        <v/>
      </c>
      <c r="I50" s="337"/>
      <c r="J50" s="338"/>
      <c r="K50" s="136" t="s">
        <v>117</v>
      </c>
      <c r="L50" s="106"/>
      <c r="M50" s="288" t="s">
        <v>167</v>
      </c>
      <c r="N50" s="289"/>
      <c r="O50" s="289"/>
      <c r="P50" s="106"/>
      <c r="Q50" s="288" t="s">
        <v>168</v>
      </c>
      <c r="R50" s="289"/>
      <c r="S50" s="289"/>
      <c r="T50" s="106"/>
      <c r="U50" s="288" t="s">
        <v>169</v>
      </c>
      <c r="V50" s="289"/>
      <c r="W50" s="289"/>
      <c r="X50" s="108"/>
      <c r="AA50" s="152"/>
      <c r="AC50" s="153"/>
      <c r="AD50" s="339" t="str">
        <f>'SCORE 16 PRINC'!R39</f>
        <v/>
      </c>
      <c r="AE50" s="337"/>
      <c r="AF50" s="338"/>
      <c r="AG50" s="136" t="s">
        <v>117</v>
      </c>
      <c r="AH50" s="106"/>
      <c r="AI50" s="288" t="s">
        <v>167</v>
      </c>
      <c r="AJ50" s="289"/>
      <c r="AK50" s="289"/>
      <c r="AL50" s="106"/>
      <c r="AM50" s="288" t="s">
        <v>168</v>
      </c>
      <c r="AN50" s="289"/>
      <c r="AO50" s="289"/>
      <c r="AP50" s="106"/>
      <c r="AQ50" s="288" t="s">
        <v>169</v>
      </c>
      <c r="AR50" s="289"/>
      <c r="AS50" s="289"/>
      <c r="AT50" s="152"/>
      <c r="AU50" s="343" t="str">
        <f>'SCORE 16 PRINC'!R41</f>
        <v/>
      </c>
      <c r="AV50" s="341"/>
      <c r="AW50" s="341"/>
      <c r="AX50" s="342"/>
      <c r="AY50" s="108"/>
      <c r="AZ50" s="108"/>
      <c r="BA50" s="345"/>
      <c r="BB50" s="346"/>
      <c r="BC50" s="346"/>
      <c r="BD50" s="106"/>
      <c r="BE50" s="345"/>
      <c r="BF50" s="346"/>
      <c r="BG50" s="346"/>
      <c r="BH50" s="106"/>
      <c r="BI50" s="345"/>
      <c r="BJ50" s="346"/>
      <c r="BK50" s="346"/>
    </row>
    <row r="51" spans="1:67" s="128" customFormat="1" ht="15" x14ac:dyDescent="0.25">
      <c r="A51" s="108"/>
      <c r="B51" s="108"/>
      <c r="C51" s="73"/>
      <c r="D51" s="232"/>
      <c r="E51" s="247"/>
      <c r="F51" s="154" t="s">
        <v>173</v>
      </c>
      <c r="G51" s="108"/>
      <c r="H51" s="156"/>
      <c r="I51" s="156"/>
      <c r="J51" s="157"/>
      <c r="K51" s="132" t="str">
        <f>CONCATENATE("(",'SCORE 16 PRINC'!J37,"/",'SCORE 16 PRINC'!K37,")")</f>
        <v>(0/0)</v>
      </c>
      <c r="L51" s="133"/>
      <c r="M51" s="166"/>
      <c r="N51" s="104" t="s">
        <v>158</v>
      </c>
      <c r="O51" s="166"/>
      <c r="P51" s="162"/>
      <c r="Q51" s="166"/>
      <c r="R51" s="104" t="s">
        <v>158</v>
      </c>
      <c r="S51" s="166"/>
      <c r="T51" s="162"/>
      <c r="U51" s="166"/>
      <c r="V51" s="104" t="s">
        <v>158</v>
      </c>
      <c r="W51" s="166"/>
      <c r="X51" s="108"/>
      <c r="AA51" s="152"/>
      <c r="AC51" s="153"/>
      <c r="AD51" s="156"/>
      <c r="AE51" s="156"/>
      <c r="AF51" s="157"/>
      <c r="AG51" s="213" t="str">
        <f>CONCATENATE("(",'SCORE 16 PRINC'!J41,"/",'SCORE 16 PRINC'!K41,")")</f>
        <v>(0/0)</v>
      </c>
      <c r="AH51" s="133"/>
      <c r="AI51" s="166"/>
      <c r="AJ51" s="104" t="s">
        <v>158</v>
      </c>
      <c r="AK51" s="166"/>
      <c r="AL51" s="162"/>
      <c r="AM51" s="166"/>
      <c r="AN51" s="104" t="s">
        <v>158</v>
      </c>
      <c r="AO51" s="166"/>
      <c r="AP51" s="162"/>
      <c r="AQ51" s="166"/>
      <c r="AR51" s="104" t="s">
        <v>158</v>
      </c>
      <c r="AS51" s="166"/>
      <c r="AT51" s="152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</row>
    <row r="52" spans="1:67" s="128" customFormat="1" ht="15.75" thickBot="1" x14ac:dyDescent="0.3">
      <c r="A52" s="108"/>
      <c r="B52" s="108"/>
      <c r="C52" s="73"/>
      <c r="D52" s="232"/>
      <c r="E52" s="247"/>
      <c r="F52" s="158" t="s">
        <v>119</v>
      </c>
      <c r="G52" s="108"/>
      <c r="H52" s="155" t="s">
        <v>163</v>
      </c>
      <c r="I52" s="156"/>
      <c r="J52" s="159"/>
      <c r="K52" s="108"/>
      <c r="L52" s="108"/>
      <c r="M52" s="287" t="s">
        <v>170</v>
      </c>
      <c r="N52" s="344"/>
      <c r="O52" s="344"/>
      <c r="P52" s="106"/>
      <c r="Q52" s="287" t="s">
        <v>171</v>
      </c>
      <c r="R52" s="344"/>
      <c r="S52" s="344"/>
      <c r="T52" s="106"/>
      <c r="U52" s="287" t="s">
        <v>172</v>
      </c>
      <c r="V52" s="344"/>
      <c r="W52" s="344"/>
      <c r="X52" s="108"/>
      <c r="AA52" s="152"/>
      <c r="AC52" s="153"/>
      <c r="AD52" s="155"/>
      <c r="AE52" s="156"/>
      <c r="AF52" s="159"/>
      <c r="AG52" s="108"/>
      <c r="AH52" s="108"/>
      <c r="AI52" s="287" t="s">
        <v>170</v>
      </c>
      <c r="AJ52" s="344"/>
      <c r="AK52" s="344"/>
      <c r="AL52" s="106"/>
      <c r="AM52" s="287" t="s">
        <v>171</v>
      </c>
      <c r="AN52" s="344"/>
      <c r="AO52" s="344"/>
      <c r="AP52" s="106"/>
      <c r="AQ52" s="287" t="s">
        <v>172</v>
      </c>
      <c r="AR52" s="344"/>
      <c r="AS52" s="344"/>
      <c r="AT52" s="152"/>
      <c r="AU52" s="108"/>
      <c r="AV52" s="108"/>
      <c r="AW52" s="108"/>
      <c r="AX52" s="108"/>
      <c r="AY52" s="108"/>
      <c r="AZ52" s="108"/>
      <c r="BA52" s="108"/>
      <c r="BB52" s="108"/>
      <c r="BC52" s="107"/>
      <c r="BD52" s="108"/>
      <c r="BE52" s="108"/>
      <c r="BF52" s="108"/>
      <c r="BG52" s="108"/>
      <c r="BH52" s="108"/>
      <c r="BI52" s="108"/>
      <c r="BJ52" s="108"/>
    </row>
    <row r="53" spans="1:67" s="128" customFormat="1" ht="15.75" thickBot="1" x14ac:dyDescent="0.3">
      <c r="A53" s="108"/>
      <c r="B53" s="108"/>
      <c r="C53" s="73"/>
      <c r="D53" s="232"/>
      <c r="E53" s="247"/>
      <c r="F53" s="108"/>
      <c r="G53" s="108"/>
      <c r="H53" s="336" t="str">
        <f>AA35</f>
        <v/>
      </c>
      <c r="I53" s="337"/>
      <c r="J53" s="338"/>
      <c r="K53" s="108"/>
      <c r="L53" s="108"/>
      <c r="M53" s="345"/>
      <c r="N53" s="346"/>
      <c r="O53" s="346"/>
      <c r="P53" s="106"/>
      <c r="Q53" s="345"/>
      <c r="R53" s="346"/>
      <c r="S53" s="346"/>
      <c r="T53" s="106"/>
      <c r="U53" s="345"/>
      <c r="V53" s="346"/>
      <c r="W53" s="346"/>
      <c r="X53" s="108"/>
      <c r="AA53" s="152"/>
      <c r="AC53" s="153"/>
      <c r="AD53" s="336" t="str">
        <f>'SCORE 16 PRINC'!R38</f>
        <v/>
      </c>
      <c r="AE53" s="337"/>
      <c r="AF53" s="338"/>
      <c r="AG53" s="108"/>
      <c r="AH53" s="108"/>
      <c r="AI53" s="345"/>
      <c r="AJ53" s="346"/>
      <c r="AK53" s="346"/>
      <c r="AL53" s="106"/>
      <c r="AM53" s="345"/>
      <c r="AN53" s="346"/>
      <c r="AO53" s="346"/>
      <c r="AP53" s="106"/>
      <c r="AQ53" s="345"/>
      <c r="AR53" s="346"/>
      <c r="AS53" s="346"/>
      <c r="AT53" s="152"/>
      <c r="AU53" s="152"/>
      <c r="AY53" s="152"/>
      <c r="AZ53" s="152"/>
      <c r="BA53" s="152"/>
    </row>
    <row r="54" spans="1:67" s="128" customFormat="1" ht="15" x14ac:dyDescent="0.25">
      <c r="A54" s="108"/>
      <c r="B54" s="108"/>
      <c r="C54" s="73"/>
      <c r="D54" s="232"/>
      <c r="E54" s="247"/>
      <c r="F54" s="108"/>
      <c r="G54" s="108"/>
      <c r="H54" s="73"/>
      <c r="I54" s="73"/>
      <c r="J54" s="73"/>
      <c r="K54" s="108"/>
      <c r="L54" s="108"/>
      <c r="M54" s="108"/>
      <c r="N54" s="108"/>
      <c r="O54" s="108"/>
      <c r="P54" s="107"/>
      <c r="Q54" s="108"/>
      <c r="R54" s="108"/>
      <c r="S54" s="108"/>
      <c r="T54" s="108"/>
      <c r="U54" s="108"/>
      <c r="V54" s="108"/>
      <c r="W54" s="108"/>
      <c r="X54" s="108"/>
      <c r="AA54" s="152"/>
      <c r="AB54" s="152"/>
      <c r="AC54" s="153"/>
      <c r="AD54" s="73"/>
      <c r="AE54" s="73"/>
      <c r="AF54" s="73"/>
      <c r="AG54" s="108"/>
      <c r="AH54" s="108"/>
      <c r="AI54" s="108"/>
      <c r="AJ54" s="108"/>
      <c r="AK54" s="108"/>
      <c r="AL54" s="107"/>
      <c r="AM54" s="108"/>
      <c r="AN54" s="108"/>
      <c r="AO54" s="108"/>
      <c r="AP54" s="108"/>
      <c r="AQ54" s="108"/>
      <c r="AR54" s="108"/>
      <c r="AS54" s="108"/>
      <c r="AU54" s="152"/>
      <c r="AV54" s="152"/>
      <c r="AZ54" s="152"/>
      <c r="BA54" s="152"/>
      <c r="BB54" s="152"/>
    </row>
    <row r="55" spans="1:67" s="128" customFormat="1" ht="15.75" thickBot="1" x14ac:dyDescent="0.3">
      <c r="A55" s="108"/>
      <c r="B55" s="108"/>
      <c r="C55" s="73"/>
      <c r="D55" s="232"/>
      <c r="E55" s="247"/>
      <c r="F55" s="108"/>
      <c r="G55" s="108"/>
      <c r="H55" s="73"/>
      <c r="I55" s="73"/>
      <c r="J55" s="73"/>
      <c r="K55" s="108"/>
      <c r="L55" s="108"/>
      <c r="M55" s="108"/>
      <c r="N55" s="108"/>
      <c r="O55" s="108"/>
      <c r="P55" s="107"/>
      <c r="Q55" s="108"/>
      <c r="R55" s="108"/>
      <c r="S55" s="108"/>
      <c r="T55" s="108"/>
      <c r="U55" s="108"/>
      <c r="V55" s="108"/>
      <c r="W55" s="108"/>
      <c r="X55" s="108"/>
      <c r="AA55" s="152"/>
      <c r="AB55" s="152"/>
      <c r="AC55" s="153"/>
      <c r="AD55" s="73"/>
      <c r="AE55" s="73"/>
      <c r="AF55" s="73"/>
      <c r="AG55" s="108"/>
      <c r="AH55" s="108"/>
      <c r="AI55" s="108"/>
      <c r="AJ55" s="108"/>
      <c r="AK55" s="108"/>
      <c r="AL55" s="107"/>
      <c r="AM55" s="108"/>
      <c r="AN55" s="108"/>
      <c r="AO55" s="108"/>
      <c r="AP55" s="108"/>
      <c r="AQ55" s="108"/>
      <c r="AR55" s="108"/>
      <c r="AS55" s="108"/>
      <c r="AU55" s="152"/>
      <c r="AV55" s="152"/>
      <c r="AZ55" s="152"/>
      <c r="BA55" s="152"/>
      <c r="BB55" s="152"/>
    </row>
    <row r="56" spans="1:67" s="128" customFormat="1" ht="15.75" thickBot="1" x14ac:dyDescent="0.3">
      <c r="A56" s="108"/>
      <c r="B56" s="108"/>
      <c r="C56" s="73"/>
      <c r="D56" s="232"/>
      <c r="E56" s="247"/>
      <c r="F56" s="108"/>
      <c r="G56" s="108"/>
      <c r="H56" s="339" t="str">
        <f>AA28</f>
        <v/>
      </c>
      <c r="I56" s="337"/>
      <c r="J56" s="338"/>
      <c r="K56" s="136" t="s">
        <v>117</v>
      </c>
      <c r="L56" s="106"/>
      <c r="M56" s="288" t="s">
        <v>167</v>
      </c>
      <c r="N56" s="289"/>
      <c r="O56" s="289"/>
      <c r="P56" s="106"/>
      <c r="Q56" s="288" t="s">
        <v>168</v>
      </c>
      <c r="R56" s="289"/>
      <c r="S56" s="289"/>
      <c r="T56" s="106"/>
      <c r="U56" s="288" t="s">
        <v>169</v>
      </c>
      <c r="V56" s="289"/>
      <c r="W56" s="289"/>
      <c r="X56" s="108"/>
      <c r="AA56" s="152"/>
      <c r="AB56" s="152"/>
      <c r="AC56" s="153"/>
      <c r="AD56" s="347" t="s">
        <v>184</v>
      </c>
      <c r="AE56" s="348"/>
      <c r="AF56" s="73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U56" s="152"/>
      <c r="AV56" s="152"/>
      <c r="AZ56" s="152"/>
      <c r="BA56" s="152"/>
      <c r="BB56" s="152"/>
    </row>
    <row r="57" spans="1:67" s="128" customFormat="1" ht="15.75" thickBot="1" x14ac:dyDescent="0.3">
      <c r="A57" s="108"/>
      <c r="B57" s="108"/>
      <c r="C57" s="73"/>
      <c r="D57" s="232"/>
      <c r="E57" s="247"/>
      <c r="F57" s="154" t="s">
        <v>173</v>
      </c>
      <c r="G57" s="108"/>
      <c r="H57" s="155" t="s">
        <v>164</v>
      </c>
      <c r="I57" s="156"/>
      <c r="J57" s="157"/>
      <c r="K57" s="132" t="str">
        <f>CONCATENATE("(",'SCORE 16 PRINC'!J38,"/",'SCORE 16 PRINC'!K38,")")</f>
        <v>(0/0)</v>
      </c>
      <c r="L57" s="133"/>
      <c r="M57" s="166"/>
      <c r="N57" s="104" t="s">
        <v>158</v>
      </c>
      <c r="O57" s="166"/>
      <c r="P57" s="162"/>
      <c r="Q57" s="166"/>
      <c r="R57" s="104" t="s">
        <v>158</v>
      </c>
      <c r="S57" s="166"/>
      <c r="T57" s="162"/>
      <c r="U57" s="166"/>
      <c r="V57" s="104" t="s">
        <v>158</v>
      </c>
      <c r="W57" s="166"/>
      <c r="X57" s="108"/>
      <c r="AA57" s="152"/>
      <c r="AC57" s="153"/>
      <c r="AD57" s="73"/>
      <c r="AE57" s="73"/>
      <c r="AF57" s="73"/>
      <c r="AG57" s="108"/>
      <c r="AH57" s="108"/>
      <c r="AI57" s="108"/>
      <c r="AJ57" s="108"/>
      <c r="AK57" s="108"/>
      <c r="AL57" s="107"/>
      <c r="AM57" s="108"/>
      <c r="AN57" s="108"/>
      <c r="AO57" s="108"/>
      <c r="AP57" s="108"/>
      <c r="AQ57" s="108"/>
      <c r="AR57" s="108"/>
      <c r="AS57" s="108"/>
      <c r="AT57" s="152"/>
      <c r="AU57" s="152"/>
      <c r="AY57" s="152"/>
      <c r="AZ57" s="152"/>
      <c r="BA57" s="152"/>
    </row>
    <row r="58" spans="1:67" s="128" customFormat="1" ht="15.75" thickBot="1" x14ac:dyDescent="0.3">
      <c r="A58" s="108"/>
      <c r="B58" s="108"/>
      <c r="C58" s="73"/>
      <c r="D58" s="232"/>
      <c r="E58" s="247"/>
      <c r="F58" s="158" t="s">
        <v>120</v>
      </c>
      <c r="G58" s="108"/>
      <c r="H58" s="156"/>
      <c r="I58" s="156"/>
      <c r="J58" s="159"/>
      <c r="K58" s="108"/>
      <c r="L58" s="108"/>
      <c r="M58" s="287" t="s">
        <v>170</v>
      </c>
      <c r="N58" s="344"/>
      <c r="O58" s="344"/>
      <c r="P58" s="106"/>
      <c r="Q58" s="287" t="s">
        <v>171</v>
      </c>
      <c r="R58" s="344"/>
      <c r="S58" s="344"/>
      <c r="T58" s="106"/>
      <c r="U58" s="287" t="s">
        <v>172</v>
      </c>
      <c r="V58" s="344"/>
      <c r="W58" s="344"/>
      <c r="X58" s="108"/>
      <c r="AA58" s="152"/>
      <c r="AC58" s="153"/>
      <c r="AD58" s="339" t="str">
        <f>'SCORE 16 PRINC'!S40</f>
        <v/>
      </c>
      <c r="AE58" s="337"/>
      <c r="AF58" s="338"/>
      <c r="AG58" s="136" t="s">
        <v>117</v>
      </c>
      <c r="AH58" s="106"/>
      <c r="AI58" s="288" t="s">
        <v>167</v>
      </c>
      <c r="AJ58" s="289"/>
      <c r="AK58" s="289"/>
      <c r="AL58" s="106"/>
      <c r="AM58" s="288" t="s">
        <v>168</v>
      </c>
      <c r="AN58" s="289"/>
      <c r="AO58" s="289"/>
      <c r="AP58" s="106"/>
      <c r="AQ58" s="288" t="s">
        <v>169</v>
      </c>
      <c r="AR58" s="289"/>
      <c r="AS58" s="289"/>
      <c r="AT58" s="152"/>
      <c r="AU58" s="152"/>
      <c r="AY58" s="152"/>
      <c r="AZ58" s="152"/>
      <c r="BA58" s="152"/>
    </row>
    <row r="59" spans="1:67" s="128" customFormat="1" ht="15.75" thickBot="1" x14ac:dyDescent="0.3">
      <c r="A59" s="108"/>
      <c r="B59" s="108"/>
      <c r="C59" s="73"/>
      <c r="D59" s="232"/>
      <c r="E59" s="247"/>
      <c r="F59" s="108"/>
      <c r="G59" s="108"/>
      <c r="H59" s="339" t="str">
        <f>'SCORE 16 PRINC'!R34</f>
        <v/>
      </c>
      <c r="I59" s="337"/>
      <c r="J59" s="338"/>
      <c r="K59" s="108"/>
      <c r="L59" s="108"/>
      <c r="M59" s="345"/>
      <c r="N59" s="346"/>
      <c r="O59" s="346"/>
      <c r="P59" s="164"/>
      <c r="Q59" s="345"/>
      <c r="R59" s="346"/>
      <c r="S59" s="346"/>
      <c r="T59" s="106"/>
      <c r="U59" s="345"/>
      <c r="V59" s="346"/>
      <c r="W59" s="346"/>
      <c r="X59" s="108"/>
      <c r="AA59" s="152"/>
      <c r="AC59" s="153"/>
      <c r="AD59" s="156"/>
      <c r="AE59" s="156"/>
      <c r="AF59" s="157"/>
      <c r="AG59" s="213" t="str">
        <f>CONCATENATE("(",'SCORE 16 PRINC'!J42,"/",'SCORE 16 PRINC'!K42,")")</f>
        <v>(0/0)</v>
      </c>
      <c r="AH59" s="133"/>
      <c r="AI59" s="166"/>
      <c r="AJ59" s="104" t="s">
        <v>158</v>
      </c>
      <c r="AK59" s="166"/>
      <c r="AL59" s="162"/>
      <c r="AM59" s="166"/>
      <c r="AN59" s="104" t="s">
        <v>158</v>
      </c>
      <c r="AO59" s="166"/>
      <c r="AP59" s="162"/>
      <c r="AQ59" s="166"/>
      <c r="AR59" s="104" t="s">
        <v>158</v>
      </c>
      <c r="AS59" s="166"/>
      <c r="AT59" s="152"/>
      <c r="AU59" s="152"/>
      <c r="AY59" s="152"/>
      <c r="AZ59" s="152"/>
      <c r="BA59" s="152"/>
    </row>
    <row r="60" spans="1:67" s="128" customFormat="1" ht="15.75" thickBot="1" x14ac:dyDescent="0.3">
      <c r="A60" s="108"/>
      <c r="B60" s="108"/>
      <c r="C60" s="73"/>
      <c r="D60" s="232"/>
      <c r="E60" s="247"/>
      <c r="F60" s="108"/>
      <c r="G60" s="108"/>
      <c r="H60" s="73"/>
      <c r="I60" s="73"/>
      <c r="J60" s="73"/>
      <c r="K60" s="108"/>
      <c r="L60" s="108"/>
      <c r="M60" s="108"/>
      <c r="N60" s="108"/>
      <c r="O60" s="108"/>
      <c r="P60" s="107"/>
      <c r="Q60" s="108"/>
      <c r="R60" s="108"/>
      <c r="S60" s="108"/>
      <c r="T60" s="108"/>
      <c r="U60" s="108"/>
      <c r="V60" s="108"/>
      <c r="W60" s="108"/>
      <c r="X60" s="108"/>
      <c r="AA60" s="152"/>
      <c r="AC60" s="153"/>
      <c r="AD60" s="155"/>
      <c r="AE60" s="156"/>
      <c r="AF60" s="159"/>
      <c r="AG60" s="108"/>
      <c r="AH60" s="108"/>
      <c r="AI60" s="287" t="s">
        <v>170</v>
      </c>
      <c r="AJ60" s="344"/>
      <c r="AK60" s="344"/>
      <c r="AL60" s="106"/>
      <c r="AM60" s="287" t="s">
        <v>171</v>
      </c>
      <c r="AN60" s="344"/>
      <c r="AO60" s="344"/>
      <c r="AP60" s="106"/>
      <c r="AQ60" s="287" t="s">
        <v>172</v>
      </c>
      <c r="AR60" s="344"/>
      <c r="AS60" s="344"/>
      <c r="AT60" s="152"/>
      <c r="AU60" s="152"/>
      <c r="AY60" s="152"/>
      <c r="AZ60" s="152"/>
      <c r="BA60" s="152"/>
      <c r="BO60" s="108"/>
    </row>
    <row r="61" spans="1:67" s="128" customFormat="1" ht="15.75" thickBot="1" x14ac:dyDescent="0.3">
      <c r="A61" s="108"/>
      <c r="B61" s="108"/>
      <c r="C61" s="73"/>
      <c r="D61" s="232"/>
      <c r="E61" s="247"/>
      <c r="F61" s="108"/>
      <c r="G61" s="108"/>
      <c r="H61" s="73"/>
      <c r="I61" s="73"/>
      <c r="J61" s="73"/>
      <c r="K61" s="108"/>
      <c r="L61" s="108"/>
      <c r="M61" s="108"/>
      <c r="N61" s="108"/>
      <c r="O61" s="108"/>
      <c r="P61" s="107"/>
      <c r="Q61" s="108"/>
      <c r="R61" s="108"/>
      <c r="S61" s="108"/>
      <c r="T61" s="108"/>
      <c r="U61" s="108"/>
      <c r="V61" s="108"/>
      <c r="W61" s="108"/>
      <c r="X61" s="108"/>
      <c r="AA61" s="152"/>
      <c r="AB61" s="108"/>
      <c r="AC61" s="73"/>
      <c r="AD61" s="339" t="str">
        <f>'SCORE 16 PRINC'!S41</f>
        <v/>
      </c>
      <c r="AE61" s="337"/>
      <c r="AF61" s="338"/>
      <c r="AG61" s="108"/>
      <c r="AH61" s="108"/>
      <c r="AI61" s="345"/>
      <c r="AJ61" s="346"/>
      <c r="AK61" s="346"/>
      <c r="AL61" s="106"/>
      <c r="AM61" s="345"/>
      <c r="AN61" s="346"/>
      <c r="AO61" s="346"/>
      <c r="AP61" s="106"/>
      <c r="AQ61" s="345"/>
      <c r="AR61" s="346"/>
      <c r="AS61" s="346"/>
      <c r="AT61" s="152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</row>
    <row r="62" spans="1:67" s="128" customFormat="1" ht="15.75" thickBot="1" x14ac:dyDescent="0.3">
      <c r="A62" s="108"/>
      <c r="B62" s="108"/>
      <c r="C62" s="73"/>
      <c r="D62" s="232"/>
      <c r="E62" s="247"/>
      <c r="F62" s="154" t="s">
        <v>173</v>
      </c>
      <c r="G62" s="108"/>
      <c r="H62" s="339" t="str">
        <f>'SCORE 16 PRINC'!R35</f>
        <v/>
      </c>
      <c r="I62" s="337"/>
      <c r="J62" s="338"/>
      <c r="K62" s="136" t="s">
        <v>117</v>
      </c>
      <c r="L62" s="106"/>
      <c r="M62" s="288" t="s">
        <v>167</v>
      </c>
      <c r="N62" s="289"/>
      <c r="O62" s="289"/>
      <c r="P62" s="106"/>
      <c r="Q62" s="288" t="s">
        <v>168</v>
      </c>
      <c r="R62" s="289"/>
      <c r="S62" s="289"/>
      <c r="T62" s="106"/>
      <c r="U62" s="288" t="s">
        <v>169</v>
      </c>
      <c r="V62" s="289"/>
      <c r="W62" s="289"/>
      <c r="X62" s="108"/>
      <c r="AA62" s="152"/>
      <c r="AB62" s="108"/>
      <c r="AC62" s="73"/>
      <c r="AD62" s="153"/>
      <c r="AE62" s="153"/>
      <c r="AF62" s="153"/>
      <c r="AT62" s="152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</row>
    <row r="63" spans="1:67" s="128" customFormat="1" ht="15" x14ac:dyDescent="0.25">
      <c r="A63" s="108"/>
      <c r="B63" s="108"/>
      <c r="C63" s="73"/>
      <c r="D63" s="232"/>
      <c r="E63" s="247"/>
      <c r="F63" s="158" t="s">
        <v>121</v>
      </c>
      <c r="G63" s="108"/>
      <c r="H63" s="156"/>
      <c r="I63" s="156"/>
      <c r="J63" s="157"/>
      <c r="K63" s="132" t="str">
        <f>CONCATENATE("(",'SCORE 16 PRINC'!J39,"/",'SCORE 16 PRINC'!K39,")")</f>
        <v>(0/0)</v>
      </c>
      <c r="L63" s="133"/>
      <c r="M63" s="166"/>
      <c r="N63" s="104" t="s">
        <v>158</v>
      </c>
      <c r="O63" s="166"/>
      <c r="P63" s="162"/>
      <c r="Q63" s="166"/>
      <c r="R63" s="104" t="s">
        <v>158</v>
      </c>
      <c r="S63" s="166"/>
      <c r="T63" s="162"/>
      <c r="U63" s="166"/>
      <c r="V63" s="104" t="s">
        <v>158</v>
      </c>
      <c r="W63" s="166"/>
      <c r="X63" s="108"/>
      <c r="AA63" s="152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</row>
    <row r="64" spans="1:67" s="128" customFormat="1" ht="15.75" thickBot="1" x14ac:dyDescent="0.3">
      <c r="A64" s="108"/>
      <c r="B64" s="108"/>
      <c r="C64" s="73"/>
      <c r="D64" s="232"/>
      <c r="E64" s="247"/>
      <c r="F64" s="108"/>
      <c r="G64" s="108"/>
      <c r="H64" s="155" t="s">
        <v>97</v>
      </c>
      <c r="I64" s="156"/>
      <c r="J64" s="159"/>
      <c r="K64" s="108"/>
      <c r="L64" s="108"/>
      <c r="M64" s="287" t="s">
        <v>170</v>
      </c>
      <c r="N64" s="344"/>
      <c r="O64" s="344"/>
      <c r="P64" s="106"/>
      <c r="Q64" s="287" t="s">
        <v>171</v>
      </c>
      <c r="R64" s="344"/>
      <c r="S64" s="344"/>
      <c r="T64" s="106"/>
      <c r="U64" s="287" t="s">
        <v>172</v>
      </c>
      <c r="V64" s="344"/>
      <c r="W64" s="344"/>
      <c r="X64" s="108"/>
      <c r="AA64" s="152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</row>
    <row r="65" spans="1:67" s="128" customFormat="1" ht="15.75" thickBot="1" x14ac:dyDescent="0.3">
      <c r="A65" s="108"/>
      <c r="B65" s="108"/>
      <c r="C65" s="73"/>
      <c r="D65" s="232"/>
      <c r="E65" s="247"/>
      <c r="F65" s="108"/>
      <c r="G65" s="108"/>
      <c r="H65" s="339" t="str">
        <f>AA21</f>
        <v/>
      </c>
      <c r="I65" s="337"/>
      <c r="J65" s="338"/>
      <c r="K65" s="108"/>
      <c r="L65" s="108"/>
      <c r="M65" s="345"/>
      <c r="N65" s="346"/>
      <c r="O65" s="346"/>
      <c r="P65" s="106"/>
      <c r="Q65" s="345"/>
      <c r="R65" s="346"/>
      <c r="S65" s="346"/>
      <c r="T65" s="106"/>
      <c r="U65" s="345"/>
      <c r="V65" s="346"/>
      <c r="W65" s="346"/>
      <c r="X65" s="108"/>
      <c r="AA65" s="152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</row>
    <row r="66" spans="1:67" ht="15" x14ac:dyDescent="0.25">
      <c r="A66" s="165"/>
      <c r="G66" s="108"/>
      <c r="N66" s="108"/>
      <c r="P66" s="107"/>
      <c r="Y66" s="128"/>
      <c r="Z66" s="128"/>
    </row>
  </sheetData>
  <sheetProtection password="E69A" sheet="1" objects="1" scenarios="1" selectLockedCells="1"/>
  <mergeCells count="158">
    <mergeCell ref="AD47:AF47"/>
    <mergeCell ref="D12:F12"/>
    <mergeCell ref="X5:Z5"/>
    <mergeCell ref="G5:Q5"/>
    <mergeCell ref="M50:O50"/>
    <mergeCell ref="Q50:S50"/>
    <mergeCell ref="U50:W50"/>
    <mergeCell ref="M52:O52"/>
    <mergeCell ref="Q52:S52"/>
    <mergeCell ref="U52:W52"/>
    <mergeCell ref="M12:O12"/>
    <mergeCell ref="Q12:S12"/>
    <mergeCell ref="U12:W12"/>
    <mergeCell ref="M44:O44"/>
    <mergeCell ref="Q44:S44"/>
    <mergeCell ref="U44:W44"/>
    <mergeCell ref="M46:O46"/>
    <mergeCell ref="Q46:S46"/>
    <mergeCell ref="U46:W46"/>
    <mergeCell ref="M47:O47"/>
    <mergeCell ref="Q47:S47"/>
    <mergeCell ref="U47:W47"/>
    <mergeCell ref="AD50:AF50"/>
    <mergeCell ref="U58:W58"/>
    <mergeCell ref="M59:O59"/>
    <mergeCell ref="Q59:S59"/>
    <mergeCell ref="U59:W59"/>
    <mergeCell ref="M53:O53"/>
    <mergeCell ref="Q53:S53"/>
    <mergeCell ref="U53:W53"/>
    <mergeCell ref="M56:O56"/>
    <mergeCell ref="Q56:S56"/>
    <mergeCell ref="U56:W56"/>
    <mergeCell ref="M65:O65"/>
    <mergeCell ref="Q65:S65"/>
    <mergeCell ref="U65:W65"/>
    <mergeCell ref="H42:I42"/>
    <mergeCell ref="AD11:AE11"/>
    <mergeCell ref="AD42:AE42"/>
    <mergeCell ref="AD56:AE56"/>
    <mergeCell ref="H44:J44"/>
    <mergeCell ref="H47:J47"/>
    <mergeCell ref="H50:J50"/>
    <mergeCell ref="H53:J53"/>
    <mergeCell ref="H56:J56"/>
    <mergeCell ref="H59:J59"/>
    <mergeCell ref="H62:J62"/>
    <mergeCell ref="H65:J65"/>
    <mergeCell ref="AD44:AF44"/>
    <mergeCell ref="M62:O62"/>
    <mergeCell ref="Q62:S62"/>
    <mergeCell ref="U62:W62"/>
    <mergeCell ref="M64:O64"/>
    <mergeCell ref="Q64:S64"/>
    <mergeCell ref="U64:W64"/>
    <mergeCell ref="M58:O58"/>
    <mergeCell ref="Q58:S58"/>
    <mergeCell ref="AG15:AI15"/>
    <mergeCell ref="AG16:AI16"/>
    <mergeCell ref="AK16:AM16"/>
    <mergeCell ref="AO16:AQ16"/>
    <mergeCell ref="AG21:AI21"/>
    <mergeCell ref="AK27:AM27"/>
    <mergeCell ref="AO27:AQ27"/>
    <mergeCell ref="AK21:AM21"/>
    <mergeCell ref="AO21:AQ21"/>
    <mergeCell ref="AK15:AM15"/>
    <mergeCell ref="AO15:AQ15"/>
    <mergeCell ref="AG19:AI19"/>
    <mergeCell ref="AK19:AM19"/>
    <mergeCell ref="AO19:AQ19"/>
    <mergeCell ref="AG25:AI25"/>
    <mergeCell ref="AK25:AM25"/>
    <mergeCell ref="AO25:AQ25"/>
    <mergeCell ref="AG31:AI31"/>
    <mergeCell ref="AK31:AM31"/>
    <mergeCell ref="AO31:AQ31"/>
    <mergeCell ref="AG22:AI22"/>
    <mergeCell ref="AK22:AM22"/>
    <mergeCell ref="AO22:AQ22"/>
    <mergeCell ref="AG27:AI27"/>
    <mergeCell ref="AG28:AI28"/>
    <mergeCell ref="AK28:AM28"/>
    <mergeCell ref="AO28:AQ28"/>
    <mergeCell ref="AI44:AK44"/>
    <mergeCell ref="AM44:AO44"/>
    <mergeCell ref="AQ44:AS44"/>
    <mergeCell ref="AI46:AK46"/>
    <mergeCell ref="AM46:AO46"/>
    <mergeCell ref="AQ46:AS46"/>
    <mergeCell ref="AG33:AI33"/>
    <mergeCell ref="AG34:AI34"/>
    <mergeCell ref="AK34:AM34"/>
    <mergeCell ref="AO34:AQ34"/>
    <mergeCell ref="AK33:AM33"/>
    <mergeCell ref="AO33:AQ33"/>
    <mergeCell ref="BE49:BG49"/>
    <mergeCell ref="BI49:BK49"/>
    <mergeCell ref="AI52:AK52"/>
    <mergeCell ref="AM52:AO52"/>
    <mergeCell ref="AQ52:AS52"/>
    <mergeCell ref="AI53:AK53"/>
    <mergeCell ref="AM53:AO53"/>
    <mergeCell ref="AQ53:AS53"/>
    <mergeCell ref="AI47:AK47"/>
    <mergeCell ref="AM47:AO47"/>
    <mergeCell ref="AQ47:AS47"/>
    <mergeCell ref="AI50:AK50"/>
    <mergeCell ref="AM50:AO50"/>
    <mergeCell ref="AQ50:AS50"/>
    <mergeCell ref="AD53:AF53"/>
    <mergeCell ref="AD58:AF58"/>
    <mergeCell ref="AD61:AF61"/>
    <mergeCell ref="M11:Q11"/>
    <mergeCell ref="BA47:BC47"/>
    <mergeCell ref="BE47:BG47"/>
    <mergeCell ref="BI47:BK47"/>
    <mergeCell ref="AU42:AX42"/>
    <mergeCell ref="AU47:AX47"/>
    <mergeCell ref="AI60:AK60"/>
    <mergeCell ref="AM60:AO60"/>
    <mergeCell ref="AQ60:AS60"/>
    <mergeCell ref="AI61:AK61"/>
    <mergeCell ref="AM61:AO61"/>
    <mergeCell ref="AQ61:AS61"/>
    <mergeCell ref="BA50:BC50"/>
    <mergeCell ref="BE50:BG50"/>
    <mergeCell ref="BI50:BK50"/>
    <mergeCell ref="AI58:AK58"/>
    <mergeCell ref="AM58:AO58"/>
    <mergeCell ref="AQ58:AS58"/>
    <mergeCell ref="AU50:AX50"/>
    <mergeCell ref="BA49:BC49"/>
    <mergeCell ref="AX27:BD27"/>
    <mergeCell ref="AX28:BD28"/>
    <mergeCell ref="G6:AD6"/>
    <mergeCell ref="G7:AD7"/>
    <mergeCell ref="R5:W5"/>
    <mergeCell ref="AA1:AD5"/>
    <mergeCell ref="G1:Z4"/>
    <mergeCell ref="AX22:BD22"/>
    <mergeCell ref="AX23:BD23"/>
    <mergeCell ref="AX24:BD24"/>
    <mergeCell ref="AX25:BD25"/>
    <mergeCell ref="AX26:BD26"/>
    <mergeCell ref="AX17:BD17"/>
    <mergeCell ref="AX18:BD18"/>
    <mergeCell ref="AX19:BD19"/>
    <mergeCell ref="AX20:BD20"/>
    <mergeCell ref="AX21:BD21"/>
    <mergeCell ref="AX11:BC11"/>
    <mergeCell ref="AX13:BD13"/>
    <mergeCell ref="AX14:BD14"/>
    <mergeCell ref="AX15:BD15"/>
    <mergeCell ref="AX16:BD16"/>
    <mergeCell ref="AG13:AI13"/>
    <mergeCell ref="AK13:AM13"/>
    <mergeCell ref="AO13:AQ13"/>
  </mergeCells>
  <printOptions horizontalCentered="1" verticalCentered="1"/>
  <pageMargins left="0.47244094488188981" right="0.39370078740157483" top="0.31496062992125984" bottom="0.70866141732283472" header="0.23622047244094491" footer="0.51181102362204722"/>
  <pageSetup paperSize="9" scale="3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32</vt:i4>
      </vt:variant>
    </vt:vector>
  </HeadingPairs>
  <TitlesOfParts>
    <vt:vector size="42" baseType="lpstr">
      <vt:lpstr>LISTES</vt:lpstr>
      <vt:lpstr>LISTE ENGAGES</vt:lpstr>
      <vt:lpstr>EMARG M Tableau QUALIF</vt:lpstr>
      <vt:lpstr>SCORE QUALIF</vt:lpstr>
      <vt:lpstr>Poule QUALIF 16 P+B</vt:lpstr>
      <vt:lpstr>EMARG M Tableau PRIN</vt:lpstr>
      <vt:lpstr>PLANNING PS 16</vt:lpstr>
      <vt:lpstr>SCORE 16 PRINC</vt:lpstr>
      <vt:lpstr>Poule 16 PS</vt:lpstr>
      <vt:lpstr>RELEVE</vt:lpstr>
      <vt:lpstr>ANNEE</vt:lpstr>
      <vt:lpstr>GENRE</vt:lpstr>
      <vt:lpstr>'SCORE 16 PRINC'!LISTEE1</vt:lpstr>
      <vt:lpstr>'SCORE QUALIF'!LISTEE1</vt:lpstr>
      <vt:lpstr>'SCORE 16 PRINC'!LISTEE2</vt:lpstr>
      <vt:lpstr>'SCORE QUALIF'!LISTEE2</vt:lpstr>
      <vt:lpstr>'SCORE 16 PRINC'!PLACE1</vt:lpstr>
      <vt:lpstr>'SCORE QUALIF'!PLACE1</vt:lpstr>
      <vt:lpstr>'SCORE 16 PRINC'!PLACE2</vt:lpstr>
      <vt:lpstr>PLACE2</vt:lpstr>
      <vt:lpstr>RANG</vt:lpstr>
      <vt:lpstr>'SCORE 16 PRINC'!S1EQ1</vt:lpstr>
      <vt:lpstr>'SCORE QUALIF'!S1EQ1</vt:lpstr>
      <vt:lpstr>'SCORE 16 PRINC'!S1EQ2</vt:lpstr>
      <vt:lpstr>'SCORE QUALIF'!S1EQ2</vt:lpstr>
      <vt:lpstr>'SCORE 16 PRINC'!S2EQ1</vt:lpstr>
      <vt:lpstr>'SCORE QUALIF'!S2EQ1</vt:lpstr>
      <vt:lpstr>'SCORE 16 PRINC'!S2EQ2</vt:lpstr>
      <vt:lpstr>'SCORE QUALIF'!S2EQ2</vt:lpstr>
      <vt:lpstr>'SCORE 16 PRINC'!S3EQ1</vt:lpstr>
      <vt:lpstr>'SCORE QUALIF'!S3EQ1</vt:lpstr>
      <vt:lpstr>'SCORE 16 PRINC'!S3EQ3</vt:lpstr>
      <vt:lpstr>'SCORE QUALIF'!S3EQ3</vt:lpstr>
      <vt:lpstr>'SCORE 16 PRINC'!SCEQ1</vt:lpstr>
      <vt:lpstr>'SCORE QUALIF'!SCEQ1</vt:lpstr>
      <vt:lpstr>'SCORE 16 PRINC'!SCEQ2</vt:lpstr>
      <vt:lpstr>'SCORE QUALIF'!SCEQ2</vt:lpstr>
      <vt:lpstr>TYPE</vt:lpstr>
      <vt:lpstr>'EMARG M Tableau PRIN'!Zone_d_impression</vt:lpstr>
      <vt:lpstr>'EMARG M Tableau QUALIF'!Zone_d_impression</vt:lpstr>
      <vt:lpstr>'LISTE ENGAGES'!Zone_d_impression</vt:lpstr>
      <vt:lpstr>RELEVE!Zone_d_impression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2020-06-24T16:15:14Z</cp:lastPrinted>
  <dcterms:created xsi:type="dcterms:W3CDTF">2020-04-14T13:14:20Z</dcterms:created>
  <dcterms:modified xsi:type="dcterms:W3CDTF">2020-07-06T12:53:07Z</dcterms:modified>
</cp:coreProperties>
</file>